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.1. - SO 320.1. Kanalizace" sheetId="2" r:id="rId2"/>
    <sheet name="01.2. - So 320.2 Kanaliza..." sheetId="3" r:id="rId3"/>
    <sheet name="02.1. - SO 330.1 Vodovod" sheetId="4" r:id="rId4"/>
    <sheet name="02.2. - SO 330.2. Vodovod..." sheetId="5" r:id="rId5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'01.1. - SO 320.1. Kanalizace'!$C$126:$K$413</definedName>
    <definedName name="_xlnm.Print_Area" localSheetId="1">'01.1. - SO 320.1. Kanalizace'!$C$4:$J$76,'01.1. - SO 320.1. Kanalizace'!$C$82:$J$106,'01.1. - SO 320.1. Kanalizace'!$C$112:$K$413</definedName>
    <definedName name="_xlnm.Print_Titles" localSheetId="1">'01.1. - SO 320.1. Kanalizace'!$126:$126</definedName>
    <definedName name="_xlnm._FilterDatabase" localSheetId="2" hidden="1">'01.2. - So 320.2 Kanaliza...'!$C$124:$K$203</definedName>
    <definedName name="_xlnm.Print_Area" localSheetId="2">'01.2. - So 320.2 Kanaliza...'!$C$4:$J$76,'01.2. - So 320.2 Kanaliza...'!$C$82:$J$104,'01.2. - So 320.2 Kanaliza...'!$C$110:$K$203</definedName>
    <definedName name="_xlnm.Print_Titles" localSheetId="2">'01.2. - So 320.2 Kanaliza...'!$124:$124</definedName>
    <definedName name="_xlnm._FilterDatabase" localSheetId="3" hidden="1">'02.1. - SO 330.1 Vodovod'!$C$125:$K$314</definedName>
    <definedName name="_xlnm.Print_Area" localSheetId="3">'02.1. - SO 330.1 Vodovod'!$C$4:$J$76,'02.1. - SO 330.1 Vodovod'!$C$82:$J$105,'02.1. - SO 330.1 Vodovod'!$C$111:$K$314</definedName>
    <definedName name="_xlnm.Print_Titles" localSheetId="3">'02.1. - SO 330.1 Vodovod'!$125:$125</definedName>
    <definedName name="_xlnm._FilterDatabase" localSheetId="4" hidden="1">'02.2. - SO 330.2. Vodovod...'!$C$124:$K$179</definedName>
    <definedName name="_xlnm.Print_Area" localSheetId="4">'02.2. - SO 330.2. Vodovod...'!$C$4:$J$76,'02.2. - SO 330.2. Vodovod...'!$C$82:$J$104,'02.2. - SO 330.2. Vodovod...'!$C$110:$K$179</definedName>
    <definedName name="_xlnm.Print_Titles" localSheetId="4">'02.2. - SO 330.2. Vodovod...'!$124:$124</definedName>
  </definedNames>
  <calcPr/>
</workbook>
</file>

<file path=xl/calcChain.xml><?xml version="1.0" encoding="utf-8"?>
<calcChain xmlns="http://schemas.openxmlformats.org/spreadsheetml/2006/main">
  <c i="5" l="1" r="J39"/>
  <c r="J38"/>
  <c i="1" r="AY100"/>
  <c i="5" r="J37"/>
  <c i="1" r="AX100"/>
  <c i="5"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T165"/>
  <c r="R166"/>
  <c r="R165"/>
  <c r="P166"/>
  <c r="P165"/>
  <c r="BI161"/>
  <c r="BH161"/>
  <c r="BG161"/>
  <c r="BF161"/>
  <c r="T161"/>
  <c r="R161"/>
  <c r="P161"/>
  <c r="BI157"/>
  <c r="BH157"/>
  <c r="BG157"/>
  <c r="BF157"/>
  <c r="T157"/>
  <c r="R157"/>
  <c r="P157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94"/>
  <c r="J19"/>
  <c r="J17"/>
  <c r="E17"/>
  <c r="F93"/>
  <c r="J16"/>
  <c r="J14"/>
  <c r="J119"/>
  <c r="E7"/>
  <c r="E113"/>
  <c i="4" r="J39"/>
  <c r="J38"/>
  <c i="1" r="AY99"/>
  <c i="4" r="J37"/>
  <c i="1" r="AX99"/>
  <c i="4" r="BI313"/>
  <c r="BH313"/>
  <c r="BG313"/>
  <c r="BF313"/>
  <c r="T313"/>
  <c r="T312"/>
  <c r="R313"/>
  <c r="R312"/>
  <c r="P313"/>
  <c r="P312"/>
  <c r="BI308"/>
  <c r="BH308"/>
  <c r="BG308"/>
  <c r="BF308"/>
  <c r="T308"/>
  <c r="T307"/>
  <c r="R308"/>
  <c r="R307"/>
  <c r="P308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93"/>
  <c r="J22"/>
  <c r="J20"/>
  <c r="E20"/>
  <c r="F94"/>
  <c r="J19"/>
  <c r="J17"/>
  <c r="E17"/>
  <c r="F122"/>
  <c r="J16"/>
  <c r="J14"/>
  <c r="J120"/>
  <c r="E7"/>
  <c r="E85"/>
  <c i="3" r="J39"/>
  <c r="J38"/>
  <c i="1" r="AY97"/>
  <c i="3" r="J37"/>
  <c i="1" r="AX97"/>
  <c i="3" r="BI202"/>
  <c r="BH202"/>
  <c r="BG202"/>
  <c r="BF202"/>
  <c r="T202"/>
  <c r="T201"/>
  <c r="R202"/>
  <c r="R201"/>
  <c r="P202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1"/>
  <c r="BH161"/>
  <c r="BG161"/>
  <c r="BF161"/>
  <c r="T161"/>
  <c r="R161"/>
  <c r="P161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93"/>
  <c r="J16"/>
  <c r="J14"/>
  <c r="J91"/>
  <c r="E7"/>
  <c r="E113"/>
  <c i="2" r="J39"/>
  <c r="J38"/>
  <c i="1" r="AY96"/>
  <c i="2" r="J37"/>
  <c i="1" r="AX96"/>
  <c i="2" r="BI412"/>
  <c r="BH412"/>
  <c r="BG412"/>
  <c r="BF412"/>
  <c r="T412"/>
  <c r="T411"/>
  <c r="R412"/>
  <c r="R411"/>
  <c r="P412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26"/>
  <c r="BH226"/>
  <c r="BG226"/>
  <c r="BF226"/>
  <c r="T226"/>
  <c r="R226"/>
  <c r="P226"/>
  <c r="BI218"/>
  <c r="BH218"/>
  <c r="BG218"/>
  <c r="BF218"/>
  <c r="T218"/>
  <c r="R218"/>
  <c r="P218"/>
  <c r="BI214"/>
  <c r="BH214"/>
  <c r="BG214"/>
  <c r="BF214"/>
  <c r="T214"/>
  <c r="R214"/>
  <c r="P214"/>
  <c r="BI204"/>
  <c r="BH204"/>
  <c r="BG204"/>
  <c r="BF204"/>
  <c r="T204"/>
  <c r="R204"/>
  <c r="P20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1" r="L90"/>
  <c r="AM90"/>
  <c r="AM89"/>
  <c r="L89"/>
  <c r="AM87"/>
  <c r="L87"/>
  <c r="L85"/>
  <c r="L84"/>
  <c i="2" r="F36"/>
  <c r="J318"/>
  <c r="BK312"/>
  <c r="BK306"/>
  <c r="J300"/>
  <c r="J294"/>
  <c r="BK285"/>
  <c r="J279"/>
  <c r="J270"/>
  <c r="BK258"/>
  <c r="BK252"/>
  <c r="BK238"/>
  <c r="J226"/>
  <c r="BK191"/>
  <c r="J180"/>
  <c r="J168"/>
  <c r="BK144"/>
  <c r="J137"/>
  <c i="3" r="J192"/>
  <c r="BK145"/>
  <c r="J186"/>
  <c r="BK138"/>
  <c r="BK177"/>
  <c r="J145"/>
  <c r="BK183"/>
  <c r="J141"/>
  <c i="4" r="J244"/>
  <c r="BK202"/>
  <c r="BK164"/>
  <c r="BK196"/>
  <c r="J253"/>
  <c r="J196"/>
  <c r="BK304"/>
  <c r="BK273"/>
  <c r="BK214"/>
  <c r="J304"/>
  <c r="J226"/>
  <c r="BK142"/>
  <c r="J285"/>
  <c r="BK276"/>
  <c r="BK247"/>
  <c r="J220"/>
  <c r="BK193"/>
  <c r="J151"/>
  <c i="5" r="BK171"/>
  <c r="BK143"/>
  <c r="J143"/>
  <c r="J178"/>
  <c i="2" r="F38"/>
  <c r="J273"/>
  <c r="BK261"/>
  <c r="J249"/>
  <c r="BK234"/>
  <c r="BK204"/>
  <c r="J177"/>
  <c r="J140"/>
  <c i="3" r="BK202"/>
  <c r="J134"/>
  <c r="J165"/>
  <c r="BK161"/>
  <c r="J161"/>
  <c r="BK134"/>
  <c i="4" r="J229"/>
  <c r="BK176"/>
  <c r="J235"/>
  <c r="BK158"/>
  <c r="BK240"/>
  <c r="BK151"/>
  <c r="J247"/>
  <c r="J132"/>
  <c r="J282"/>
  <c r="BK235"/>
  <c r="J202"/>
  <c r="J142"/>
  <c i="5" r="J139"/>
  <c r="J136"/>
  <c r="BK136"/>
  <c i="2" r="F37"/>
  <c r="BK279"/>
  <c r="BK267"/>
  <c r="J255"/>
  <c r="J243"/>
  <c r="BK214"/>
  <c r="BK180"/>
  <c r="J152"/>
  <c r="BK137"/>
  <c i="3" r="BK195"/>
  <c r="BK198"/>
  <c r="J174"/>
  <c r="BK180"/>
  <c r="BK141"/>
  <c r="J152"/>
  <c i="4" r="BK260"/>
  <c r="BK189"/>
  <c r="J291"/>
  <c r="J214"/>
  <c r="J298"/>
  <c r="J270"/>
  <c r="J161"/>
  <c r="J250"/>
  <c r="J158"/>
  <c r="BK295"/>
  <c r="J266"/>
  <c r="BK244"/>
  <c r="J185"/>
  <c r="BK138"/>
  <c i="5" r="BK178"/>
  <c r="BK161"/>
  <c r="BK146"/>
  <c i="1" r="AS95"/>
  <c i="2" r="BK405"/>
  <c r="BK398"/>
  <c r="BK391"/>
  <c r="J386"/>
  <c r="BK380"/>
  <c r="J374"/>
  <c r="J368"/>
  <c r="BK362"/>
  <c r="BK355"/>
  <c r="J351"/>
  <c r="BK345"/>
  <c r="BK339"/>
  <c r="J336"/>
  <c r="BK330"/>
  <c r="BK324"/>
  <c r="J321"/>
  <c r="J315"/>
  <c r="BK303"/>
  <c r="BK297"/>
  <c r="J288"/>
  <c r="BK270"/>
  <c r="J261"/>
  <c r="J246"/>
  <c r="BK226"/>
  <c r="J191"/>
  <c r="BK177"/>
  <c r="J144"/>
  <c i="3" r="J180"/>
  <c r="BK192"/>
  <c r="J202"/>
  <c r="BK128"/>
  <c i="4" r="J240"/>
  <c r="BK154"/>
  <c r="BK263"/>
  <c r="J199"/>
  <c r="BK291"/>
  <c r="J223"/>
  <c r="J295"/>
  <c r="J205"/>
  <c r="BK298"/>
  <c r="J260"/>
  <c r="J217"/>
  <c r="BK148"/>
  <c i="5" r="J149"/>
  <c r="J157"/>
  <c r="J146"/>
  <c r="BK174"/>
  <c i="2" r="F39"/>
  <c r="J282"/>
  <c r="BK264"/>
  <c r="J252"/>
  <c r="J238"/>
  <c r="J204"/>
  <c r="J184"/>
  <c r="J148"/>
  <c r="J130"/>
  <c i="3" r="J149"/>
  <c r="J183"/>
  <c r="BK152"/>
  <c r="BK174"/>
  <c i="4" r="BK208"/>
  <c r="J138"/>
  <c r="J273"/>
  <c r="BK211"/>
  <c r="J276"/>
  <c r="J208"/>
  <c r="BK279"/>
  <c r="J172"/>
  <c r="BK301"/>
  <c r="BK253"/>
  <c r="BK223"/>
  <c r="BK172"/>
  <c r="BK135"/>
  <c i="5" r="J166"/>
  <c r="J133"/>
  <c r="BK166"/>
  <c i="1" r="AS98"/>
  <c i="2" r="BK408"/>
  <c r="J408"/>
  <c r="BK402"/>
  <c r="J402"/>
  <c r="BK395"/>
  <c r="J395"/>
  <c r="BK386"/>
  <c r="J383"/>
  <c r="BK377"/>
  <c r="J377"/>
  <c r="BK371"/>
  <c r="BK368"/>
  <c r="BK365"/>
  <c r="J362"/>
  <c r="J358"/>
  <c r="J355"/>
  <c r="BK348"/>
  <c r="J345"/>
  <c r="J342"/>
  <c r="BK336"/>
  <c r="BK333"/>
  <c r="J330"/>
  <c r="BK327"/>
  <c r="J324"/>
  <c r="BK318"/>
  <c r="J312"/>
  <c r="J306"/>
  <c r="BK300"/>
  <c r="BK294"/>
  <c r="J291"/>
  <c r="J285"/>
  <c r="BK276"/>
  <c r="J267"/>
  <c r="J258"/>
  <c r="BK249"/>
  <c r="J234"/>
  <c r="J214"/>
  <c r="BK184"/>
  <c r="BK168"/>
  <c r="BK140"/>
  <c r="J134"/>
  <c i="3" r="BK189"/>
  <c r="BK165"/>
  <c r="J169"/>
  <c r="J189"/>
  <c r="BK169"/>
  <c r="J128"/>
  <c r="J177"/>
  <c i="4" r="BK266"/>
  <c r="BK217"/>
  <c r="J193"/>
  <c r="J308"/>
  <c r="J301"/>
  <c r="BK220"/>
  <c r="J148"/>
  <c r="BK257"/>
  <c r="J189"/>
  <c r="BK129"/>
  <c r="BK270"/>
  <c r="BK181"/>
  <c r="J313"/>
  <c r="J279"/>
  <c r="BK250"/>
  <c r="BK232"/>
  <c r="BK205"/>
  <c r="J154"/>
  <c i="5" r="J161"/>
  <c r="J174"/>
  <c r="BK157"/>
  <c r="BK149"/>
  <c i="2" r="BK412"/>
  <c r="J412"/>
  <c r="J405"/>
  <c r="J398"/>
  <c r="J391"/>
  <c r="BK383"/>
  <c r="J380"/>
  <c r="BK374"/>
  <c r="J371"/>
  <c r="J365"/>
  <c r="BK358"/>
  <c r="BK351"/>
  <c r="J348"/>
  <c r="BK342"/>
  <c r="J339"/>
  <c r="J333"/>
  <c r="J327"/>
  <c r="BK321"/>
  <c r="BK315"/>
  <c r="BK309"/>
  <c r="J303"/>
  <c r="BK291"/>
  <c r="BK282"/>
  <c r="J276"/>
  <c r="J264"/>
  <c r="BK243"/>
  <c r="BK218"/>
  <c r="BK188"/>
  <c r="BK152"/>
  <c r="BK130"/>
  <c i="3" r="J195"/>
  <c r="J36"/>
  <c i="4" r="J181"/>
  <c r="J288"/>
  <c r="BK185"/>
  <c r="BK308"/>
  <c r="J263"/>
  <c r="BK229"/>
  <c r="BK161"/>
  <c i="5" r="BK139"/>
  <c r="BK133"/>
  <c i="2" r="J36"/>
  <c r="J309"/>
  <c r="J297"/>
  <c r="BK288"/>
  <c r="BK273"/>
  <c r="BK255"/>
  <c r="BK246"/>
  <c r="J218"/>
  <c r="J188"/>
  <c r="BK148"/>
  <c r="BK134"/>
  <c i="3" r="BK186"/>
  <c r="J198"/>
  <c r="BK149"/>
  <c r="J138"/>
  <c i="4" r="BK282"/>
  <c r="BK199"/>
  <c r="J135"/>
  <c r="BK288"/>
  <c r="J176"/>
  <c r="BK285"/>
  <c r="BK226"/>
  <c r="BK313"/>
  <c r="J232"/>
  <c r="J129"/>
  <c r="J257"/>
  <c r="J211"/>
  <c r="J164"/>
  <c r="BK132"/>
  <c i="5" r="J128"/>
  <c r="BK128"/>
  <c r="J171"/>
  <c i="2" l="1" r="BK242"/>
  <c r="J242"/>
  <c r="J102"/>
  <c r="BK401"/>
  <c r="J401"/>
  <c r="J104"/>
  <c i="3" r="R127"/>
  <c i="4" r="P128"/>
  <c r="BK180"/>
  <c r="J180"/>
  <c r="J101"/>
  <c r="R180"/>
  <c i="2" r="R242"/>
  <c r="R401"/>
  <c i="3" r="P127"/>
  <c r="BK173"/>
  <c r="J173"/>
  <c r="J102"/>
  <c i="4" r="R192"/>
  <c i="2" r="R129"/>
  <c r="R217"/>
  <c r="R390"/>
  <c r="T401"/>
  <c i="3" r="R173"/>
  <c i="4" r="BK192"/>
  <c r="J192"/>
  <c r="J102"/>
  <c i="2" r="P129"/>
  <c r="P217"/>
  <c r="P390"/>
  <c i="3" r="BK127"/>
  <c r="J127"/>
  <c r="J100"/>
  <c r="P173"/>
  <c i="4" r="P192"/>
  <c i="2" r="P242"/>
  <c r="P128"/>
  <c r="P127"/>
  <c i="1" r="AU96"/>
  <c i="2" r="P401"/>
  <c i="3" r="T173"/>
  <c i="4" r="R128"/>
  <c r="R127"/>
  <c r="R126"/>
  <c i="5" r="T127"/>
  <c i="2" r="BK129"/>
  <c r="BK217"/>
  <c r="J217"/>
  <c r="J101"/>
  <c r="BK390"/>
  <c r="J390"/>
  <c r="J103"/>
  <c i="4" r="T192"/>
  <c i="5" r="BK127"/>
  <c r="J127"/>
  <c r="J100"/>
  <c r="BK170"/>
  <c r="J170"/>
  <c r="J102"/>
  <c i="2" r="T242"/>
  <c i="4" r="BK128"/>
  <c r="J128"/>
  <c r="J100"/>
  <c r="P180"/>
  <c r="T180"/>
  <c i="5" r="P127"/>
  <c r="R170"/>
  <c i="2" r="T129"/>
  <c r="T217"/>
  <c r="T390"/>
  <c i="3" r="T127"/>
  <c r="T126"/>
  <c r="T125"/>
  <c i="4" r="T128"/>
  <c i="5" r="R127"/>
  <c r="R126"/>
  <c r="R125"/>
  <c r="P170"/>
  <c r="T170"/>
  <c i="3" r="BK168"/>
  <c r="J168"/>
  <c r="J101"/>
  <c r="BK201"/>
  <c r="J201"/>
  <c r="J103"/>
  <c i="4" r="BK307"/>
  <c r="J307"/>
  <c r="J103"/>
  <c r="BK312"/>
  <c r="J312"/>
  <c r="J104"/>
  <c i="2" r="BK411"/>
  <c r="J411"/>
  <c r="J105"/>
  <c i="5" r="BK165"/>
  <c r="J165"/>
  <c r="J101"/>
  <c r="BK177"/>
  <c r="J177"/>
  <c r="J103"/>
  <c i="4" r="BK127"/>
  <c r="BK126"/>
  <c r="J126"/>
  <c i="5" r="BE157"/>
  <c r="E85"/>
  <c r="F122"/>
  <c r="J121"/>
  <c r="BE139"/>
  <c r="BE146"/>
  <c r="F121"/>
  <c r="BE149"/>
  <c r="BE166"/>
  <c r="J94"/>
  <c r="BE136"/>
  <c r="J91"/>
  <c r="BE128"/>
  <c r="BE133"/>
  <c r="BE143"/>
  <c r="BE161"/>
  <c r="BE171"/>
  <c r="BE178"/>
  <c r="BE174"/>
  <c i="4" r="F93"/>
  <c r="E114"/>
  <c r="J122"/>
  <c r="BE129"/>
  <c r="BE158"/>
  <c r="BE181"/>
  <c r="BE202"/>
  <c r="BE205"/>
  <c r="BE217"/>
  <c r="BE232"/>
  <c r="BE240"/>
  <c r="BE250"/>
  <c r="BE253"/>
  <c r="BE257"/>
  <c r="BE260"/>
  <c r="BE270"/>
  <c r="BE273"/>
  <c r="BE288"/>
  <c r="BE313"/>
  <c r="J91"/>
  <c r="BE138"/>
  <c r="BE176"/>
  <c r="BE189"/>
  <c r="BE220"/>
  <c r="BE244"/>
  <c r="BE285"/>
  <c r="BE164"/>
  <c r="BE199"/>
  <c r="BE211"/>
  <c r="BE282"/>
  <c r="BE301"/>
  <c r="BE308"/>
  <c r="J123"/>
  <c r="BE142"/>
  <c r="BE193"/>
  <c r="BE279"/>
  <c r="BE291"/>
  <c r="BE298"/>
  <c r="BE304"/>
  <c r="F123"/>
  <c r="BE135"/>
  <c r="BE154"/>
  <c r="BE208"/>
  <c r="BE229"/>
  <c r="BE247"/>
  <c r="BE266"/>
  <c r="BE295"/>
  <c i="3" r="BK126"/>
  <c r="J126"/>
  <c r="J99"/>
  <c i="4" r="BE132"/>
  <c r="BE148"/>
  <c r="BE151"/>
  <c r="BE161"/>
  <c r="BE172"/>
  <c r="BE185"/>
  <c r="BE196"/>
  <c r="BE214"/>
  <c r="BE223"/>
  <c r="BE226"/>
  <c r="BE235"/>
  <c r="BE263"/>
  <c r="BE276"/>
  <c i="2" r="J129"/>
  <c r="J100"/>
  <c i="3" r="F94"/>
  <c r="J121"/>
  <c r="BE134"/>
  <c r="BE186"/>
  <c r="BE189"/>
  <c r="BE192"/>
  <c r="E85"/>
  <c r="J94"/>
  <c r="J119"/>
  <c r="BE138"/>
  <c r="BE169"/>
  <c r="BE149"/>
  <c r="BE165"/>
  <c r="BE174"/>
  <c r="BE195"/>
  <c r="F121"/>
  <c r="BE145"/>
  <c r="BE152"/>
  <c r="BE161"/>
  <c r="BE177"/>
  <c r="BE180"/>
  <c r="BE202"/>
  <c r="BE128"/>
  <c r="BE141"/>
  <c r="BE183"/>
  <c r="BE198"/>
  <c i="1" r="AW97"/>
  <c i="2" r="E85"/>
  <c r="J91"/>
  <c r="F93"/>
  <c r="J93"/>
  <c r="F94"/>
  <c r="J94"/>
  <c r="BE130"/>
  <c r="BE134"/>
  <c r="BE137"/>
  <c r="BE140"/>
  <c r="BE144"/>
  <c r="BE148"/>
  <c r="BE152"/>
  <c r="BE168"/>
  <c r="BE177"/>
  <c r="BE180"/>
  <c r="BE184"/>
  <c r="BE188"/>
  <c r="BE191"/>
  <c r="BE204"/>
  <c r="BE214"/>
  <c r="BE218"/>
  <c r="BE226"/>
  <c r="BE234"/>
  <c r="BE238"/>
  <c r="BE243"/>
  <c r="BE246"/>
  <c r="BE249"/>
  <c r="BE252"/>
  <c r="BE255"/>
  <c r="BE258"/>
  <c r="BE261"/>
  <c r="BE264"/>
  <c r="BE267"/>
  <c r="BE270"/>
  <c r="BE273"/>
  <c r="BE276"/>
  <c r="BE279"/>
  <c r="BE282"/>
  <c r="BE285"/>
  <c r="BE288"/>
  <c r="BE291"/>
  <c r="BE294"/>
  <c r="BE297"/>
  <c r="BE300"/>
  <c r="BE303"/>
  <c r="BE306"/>
  <c r="BE309"/>
  <c r="BE312"/>
  <c r="BE315"/>
  <c r="BE318"/>
  <c r="BE321"/>
  <c r="BE324"/>
  <c r="BE327"/>
  <c r="BE330"/>
  <c r="BE333"/>
  <c r="BE336"/>
  <c r="BE339"/>
  <c r="BE342"/>
  <c r="BE345"/>
  <c r="BE348"/>
  <c r="BE351"/>
  <c r="BE355"/>
  <c r="BE358"/>
  <c r="BE362"/>
  <c r="BE365"/>
  <c r="BE368"/>
  <c r="BE371"/>
  <c r="BE374"/>
  <c r="BE377"/>
  <c r="BE380"/>
  <c r="BE383"/>
  <c r="BE386"/>
  <c r="BE391"/>
  <c r="BE395"/>
  <c r="BE398"/>
  <c r="BE402"/>
  <c r="BE405"/>
  <c r="BE408"/>
  <c r="BE412"/>
  <c i="1" r="BB96"/>
  <c r="BA96"/>
  <c r="BD96"/>
  <c r="BC96"/>
  <c r="AW96"/>
  <c i="3" r="F36"/>
  <c i="1" r="BA97"/>
  <c r="BA95"/>
  <c r="AW95"/>
  <c i="4" r="J36"/>
  <c i="1" r="AW99"/>
  <c i="3" r="F37"/>
  <c i="1" r="BB97"/>
  <c r="BB95"/>
  <c i="5" r="F36"/>
  <c i="1" r="BA100"/>
  <c i="5" r="J36"/>
  <c i="1" r="AW100"/>
  <c i="4" r="F38"/>
  <c i="1" r="BC99"/>
  <c i="4" r="F36"/>
  <c i="1" r="BA99"/>
  <c i="4" r="F37"/>
  <c i="1" r="BB99"/>
  <c i="3" r="F38"/>
  <c i="1" r="BC97"/>
  <c r="BC95"/>
  <c r="AY95"/>
  <c i="5" r="F37"/>
  <c i="1" r="BB100"/>
  <c i="4" r="J32"/>
  <c i="5" r="F39"/>
  <c i="1" r="BD100"/>
  <c i="3" r="F39"/>
  <c i="1" r="BD97"/>
  <c r="BD95"/>
  <c i="5" r="F38"/>
  <c i="1" r="BC100"/>
  <c r="AS94"/>
  <c i="4" r="F39"/>
  <c i="1" r="BD99"/>
  <c i="2" l="1" r="T128"/>
  <c r="T127"/>
  <c r="R128"/>
  <c r="R127"/>
  <c i="4" r="T127"/>
  <c r="T126"/>
  <c i="3" r="P126"/>
  <c r="P125"/>
  <c i="1" r="AU97"/>
  <c i="5" r="T126"/>
  <c r="T125"/>
  <c i="3" r="R126"/>
  <c r="R125"/>
  <c i="2" r="BK128"/>
  <c r="J128"/>
  <c r="J99"/>
  <c i="4" r="P127"/>
  <c r="P126"/>
  <c i="1" r="AU99"/>
  <c i="5" r="P126"/>
  <c r="P125"/>
  <c i="1" r="AU100"/>
  <c i="5" r="BK126"/>
  <c r="BK125"/>
  <c r="J125"/>
  <c r="J98"/>
  <c i="1" r="AG99"/>
  <c i="4" r="J98"/>
  <c r="J127"/>
  <c r="J99"/>
  <c i="3" r="BK125"/>
  <c r="J125"/>
  <c r="J98"/>
  <c i="2" r="F35"/>
  <c i="1" r="AZ96"/>
  <c i="3" r="F35"/>
  <c i="1" r="AZ97"/>
  <c i="5" r="F35"/>
  <c i="1" r="AZ100"/>
  <c r="AU95"/>
  <c i="2" r="J35"/>
  <c i="1" r="AV96"/>
  <c r="AT96"/>
  <c i="3" r="J35"/>
  <c i="1" r="AV97"/>
  <c r="AT97"/>
  <c i="5" r="J35"/>
  <c i="1" r="AV100"/>
  <c r="AT100"/>
  <c i="4" r="F35"/>
  <c i="1" r="AZ99"/>
  <c r="AX95"/>
  <c i="4" r="J35"/>
  <c i="1" r="AV99"/>
  <c r="AT99"/>
  <c r="AN99"/>
  <c r="BD98"/>
  <c r="BC98"/>
  <c r="AY98"/>
  <c r="BA98"/>
  <c r="AW98"/>
  <c r="BB98"/>
  <c r="AX98"/>
  <c i="2" l="1" r="BK127"/>
  <c r="J127"/>
  <c i="5" r="J126"/>
  <c r="J99"/>
  <c i="4" r="J41"/>
  <c i="5" r="J32"/>
  <c i="1" r="AG100"/>
  <c r="AG98"/>
  <c r="AZ98"/>
  <c r="AV98"/>
  <c r="AT98"/>
  <c r="AN98"/>
  <c r="AU98"/>
  <c i="3" r="J32"/>
  <c i="1" r="AG97"/>
  <c r="BA94"/>
  <c r="W30"/>
  <c i="2" r="J32"/>
  <c i="1" r="AG96"/>
  <c r="BD94"/>
  <c r="W33"/>
  <c r="AZ95"/>
  <c r="BC94"/>
  <c r="W32"/>
  <c r="BB94"/>
  <c r="W31"/>
  <c i="5" l="1" r="J41"/>
  <c i="2" r="J41"/>
  <c r="J98"/>
  <c i="3" r="J41"/>
  <c i="1" r="AN97"/>
  <c r="AU94"/>
  <c r="AN96"/>
  <c r="AN100"/>
  <c r="AG95"/>
  <c r="AG94"/>
  <c r="AK26"/>
  <c r="AV95"/>
  <c r="AT95"/>
  <c r="AN95"/>
  <c r="AW94"/>
  <c r="AK30"/>
  <c r="AX94"/>
  <c r="AY94"/>
  <c r="AZ94"/>
  <c r="W29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<sst xmlns="http://schemas.openxmlformats.org/spreadsheetml/2006/main">
  <si>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</si>
  <si>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</si>
  <si>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</si>
  <si>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</si>
  <si>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</si>
  <si>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{4d968b69-3eda-40cf-bb0a-9b55110196ba}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</si>
  <si>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</si>
  <si>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</si>
  <si>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</si>
  <si>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</si>
  <si>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</si>
  <si>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</si>
  <si>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</si>
  <si>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</si>
  <si>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</si>
  <si>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</si>
  <si>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</si>
  <si>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Horní Bříza, stavební úpravy křižovatky silnic III/1804 a III/1806, SO 300 Vodohospodářské objekty</t>
  </si>
  <si>
    <t>KSO:</t>
  </si>
  <si>
    <t>CC-CZ:</t>
  </si>
  <si>
    <t>Místo:</t>
  </si>
  <si>
    <t xml:space="preserve"> </t>
  </si>
  <si>
    <t>Datum:</t>
  </si>
  <si>
    <t>6. 10. 2025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</si>
  <si>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</si>
  <si>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</si>
  <si>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</si>
  <si>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</si>
  <si>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</si>
  <si>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</si>
  <si>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</si>
  <si>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</si>
  <si>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</si>
  <si>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</si>
  <si>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</si>
  <si>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</si>
  <si>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</si>
  <si>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</si>
  <si>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</si>
  <si>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</si>
  <si>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</si>
  <si>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</si>
  <si>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</si>
  <si>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</si>
  <si>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</si>
  <si>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</si>
  <si>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</si>
  <si>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</si>
  <si>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</si>
  <si>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</si>
  <si>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</si>
  <si>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</si>
  <si>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</si>
  <si>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</si>
  <si>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</si>
  <si>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</si>
  <si>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</si>
  <si>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</si>
  <si>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</si>
  <si>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</si>
  <si>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</si>
  <si>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</si>
  <si>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</si>
  <si>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</si>
  <si>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</si>
  <si>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</si>
  <si>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</si>
  <si>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</si>
  <si>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</si>
  <si>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</si>
  <si>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</si>
  <si>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</si>
  <si>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</si>
  <si>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</si>
  <si>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</si>
  <si>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</si>
  <si>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</si>
  <si>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</si>
  <si>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SO 320 Kanalizace</t>
  </si>
  <si>
    <t>ING</t>
  </si>
  <si>
    <t>1</t>
  </si>
  <si>
    <t>{824cd0ee-307b-4e31-850c-400dc763e54f}</t>
  </si>
  <si>
    <t>2</t>
  </si>
  <si>
    <t>/</t>
  </si>
  <si>
    <t>01.1.</t>
  </si>
  <si>
    <t>SO 320.1. Kanalizace</t>
  </si>
  <si>
    <t>Soupis</t>
  </si>
  <si>
    <t>{6324c779-30e7-490d-9234-85e2e52c4783}</t>
  </si>
  <si>
    <t>01.2.</t>
  </si>
  <si>
    <t>So 320.2 Kanalizační přípojky</t>
  </si>
  <si>
    <t>{2b061784-9175-4980-a395-27f9d186e008}</t>
  </si>
  <si>
    <t>02</t>
  </si>
  <si>
    <t>SO 330 Vodovod</t>
  </si>
  <si>
    <t>{4534b682-bc8b-4ff2-ba33-54cb146789ae}</t>
  </si>
  <si>
    <t>02.1.</t>
  </si>
  <si>
    <t>SO 330.1 Vodovod</t>
  </si>
  <si>
    <t>{22a67a17-6b6f-40a6-9e8f-9853cc53757b}</t>
  </si>
  <si>
    <t>02.2.</t>
  </si>
  <si>
    <t>SO 330.2. Vodovodní přípojky</t>
  </si>
  <si>
    <t>{fa0247d6-f3f3-42e8-924c-a5513517292e}</t>
  </si>
  <si>
    <t>KRYCÍ LIST SOUPISU PRACÍ</t>
  </si>
  <si>
    <t>Objekt:</t>
  </si>
  <si>
    <t>01 - SO 320 Kanalizace</t>
  </si>
  <si>
    <t>Soupis:</t>
  </si>
  <si>
    <t>01.1. - SO 320.1.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</si>
  <si>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</si>
  <si>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</si>
  <si>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</si>
  <si>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</si>
  <si>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</si>
  <si>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</si>
  <si>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</si>
  <si>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</si>
  <si>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</si>
  <si>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</si>
  <si>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</si>
  <si>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</si>
  <si>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</si>
  <si>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</si>
  <si>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</si>
  <si>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</si>
  <si>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</si>
  <si>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</si>
  <si>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</si>
  <si>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</si>
  <si>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</si>
  <si>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</si>
  <si>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</si>
  <si>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</si>
  <si>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</si>
  <si>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</si>
  <si>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</si>
  <si>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</si>
  <si>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</si>
  <si>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</si>
  <si>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115101000R</t>
  </si>
  <si>
    <t>Přečerpávání nebo převedení odpadních vod po dobu rekonstrukce</t>
  </si>
  <si>
    <t>kpl</t>
  </si>
  <si>
    <t>4</t>
  </si>
  <si>
    <t>-357460008</t>
  </si>
  <si>
    <t>PP</t>
  </si>
  <si>
    <t>VV</t>
  </si>
  <si>
    <t>" provádění po úsecích, součástí přečerpávání je vytvoření jímacího prostoru pro osazení čerpadla cca"</t>
  </si>
  <si>
    <t>4,0</t>
  </si>
  <si>
    <t>115101201</t>
  </si>
  <si>
    <t>Čerpání vody na dopravní výšku do 10 m průměrný přítok do 500 l/min</t>
  </si>
  <si>
    <t>hod</t>
  </si>
  <si>
    <t>CS ÚRS 2025 02</t>
  </si>
  <si>
    <t>178599195</t>
  </si>
  <si>
    <t>Čerpání vody na dopravní výšku do 10 m s uvažovaným průměrným přítokem do 500 l/min</t>
  </si>
  <si>
    <t>40,0*2,0</t>
  </si>
  <si>
    <t>3</t>
  </si>
  <si>
    <t>115101301</t>
  </si>
  <si>
    <t>Pohotovost čerpací soupravy pro dopravní výšku do 10 m přítok do 500 l/min</t>
  </si>
  <si>
    <t>den</t>
  </si>
  <si>
    <t>-1537832897</t>
  </si>
  <si>
    <t>Pohotovost záložní čerpací soupravy pro dopravní výšku do 10 m s uvažovaným průměrným přítokem do 500 l/min</t>
  </si>
  <si>
    <t>40,0</t>
  </si>
  <si>
    <t>119001405</t>
  </si>
  <si>
    <t>Dočasné zajištění potrubí z PE DN do 200 mm</t>
  </si>
  <si>
    <t>m</t>
  </si>
  <si>
    <t>-582515557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</si>
  <si>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</si>
  <si>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"příloha 320.3."</t>
  </si>
  <si>
    <t>1*2,8+1*1,3</t>
  </si>
  <si>
    <t>5</t>
  </si>
  <si>
    <t>119001422</t>
  </si>
  <si>
    <t>Dočasné zajištění kabelů a kabelových tratí z 6 volně ložených kabelů</t>
  </si>
  <si>
    <t>-620484648</t>
  </si>
  <si>
    <t>2*2,8+3*1,4</t>
  </si>
  <si>
    <t>6</t>
  </si>
  <si>
    <t>129001101</t>
  </si>
  <si>
    <t>Příplatek za ztížení odkopávky nebo prokopávky v blízkosti inženýrských sítí</t>
  </si>
  <si>
    <t>m3</t>
  </si>
  <si>
    <t>205292473</t>
  </si>
  <si>
    <t>Příplatek k cenám vykopávek za ztížení vykopávky v blízkosti podzemního vedení nebo výbušnin v horninách jakékoliv třídy</t>
  </si>
  <si>
    <t xml:space="preserve">"výměry v pol.  119001422 a 119001405"</t>
  </si>
  <si>
    <t>(4,1+9,8)*1,5</t>
  </si>
  <si>
    <t>7</t>
  </si>
  <si>
    <t>132254206</t>
  </si>
  <si>
    <t>Hloubení zapažených rýh š do 2000 mm v hornině třídy těžitelnosti I skupiny 3 objem do 5000 m3</t>
  </si>
  <si>
    <t>-176406946</t>
  </si>
  <si>
    <t>Hloubení zapažených rýh šířky přes 800 do 2 000 mm strojně s urovnáním dna do předepsaného profilu a spádu v hornině třídy těžitelnosti I skupiny 3 přes 1 000 do 5 000 m3</t>
  </si>
  <si>
    <t>"stoka A, DN1000" 91,3*(2,92+3,23+2,87)/3*2,55</t>
  </si>
  <si>
    <t>"stoka A, DN800" 6,5*2,9*2,3</t>
  </si>
  <si>
    <t xml:space="preserve">"- povrch komunikace"  -(91,3*2,55*0,5+6,5*2,3*0,5)</t>
  </si>
  <si>
    <t>" stoka A1, DN300" 34,0*(2,92+2,12)/2*1,2</t>
  </si>
  <si>
    <t xml:space="preserve">"+ rozšíření pro šachty"  1*2,9*1,2*1,2</t>
  </si>
  <si>
    <t xml:space="preserve">"- povrch komunikace"  -34,0*1,2*0,5</t>
  </si>
  <si>
    <t>" stoka A2, DN300" 50,0*(2,12+1,5)/2*1,2</t>
  </si>
  <si>
    <t xml:space="preserve">"+ rozšíření pro šachty"  1*1,8*1,2*1,2</t>
  </si>
  <si>
    <t xml:space="preserve">"- povrch komunikace"  -50,0*1,2*0,5</t>
  </si>
  <si>
    <t>"stoka B, DN300" 77,6*(2,93+3,6+2,93)/3*1,2</t>
  </si>
  <si>
    <t xml:space="preserve">"+ rozšíření pro šachty"  2*3,2*1,2*1,2</t>
  </si>
  <si>
    <t xml:space="preserve">"- povrch komunikace"  -77,6*1,2*0,5</t>
  </si>
  <si>
    <t>Součet</t>
  </si>
  <si>
    <t>8</t>
  </si>
  <si>
    <t>151101102</t>
  </si>
  <si>
    <t>Zřízení příložného pažení a rozepření stěn rýh hl přes 2 do 4 m</t>
  </si>
  <si>
    <t>m2</t>
  </si>
  <si>
    <t>-1507274711</t>
  </si>
  <si>
    <t>Zřízení pažení a rozepření stěn rýh pro podzemní vedení příložné pro jakoukoliv mezerovitost, hloubky přes 2 do 4 m</t>
  </si>
  <si>
    <t>"příloha D.320.3."</t>
  </si>
  <si>
    <t>"stoka A, DN1000" 91,3*(2,92+3,23+2,87)/3*2,0</t>
  </si>
  <si>
    <t>"stoka A, DN800" 6,5*2,9*2,0</t>
  </si>
  <si>
    <t>" stoka A1, DN300" 34,0*(2,92+2,12)/2*2,0</t>
  </si>
  <si>
    <t>" stoka A2, DN300" 50,0*(2,12+1,5)/2*2,0</t>
  </si>
  <si>
    <t>"stoka B, DN300" 77,6*(2,93+3,6+2,93)/3*2,0</t>
  </si>
  <si>
    <t>9</t>
  </si>
  <si>
    <t>151101112</t>
  </si>
  <si>
    <t>Odstranění příložného pažení a rozepření stěn rýh hl přes 2 do 4 m</t>
  </si>
  <si>
    <t>632490721</t>
  </si>
  <si>
    <t>Odstranění pažení a rozepření stěn rýh pro podzemní vedení s uložením materiálu na vzdálenost do 3 m od kraje výkopu příložné, hloubky přes 2 do 4 m</t>
  </si>
  <si>
    <t>1428,474</t>
  </si>
  <si>
    <t>10</t>
  </si>
  <si>
    <t>162751117</t>
  </si>
  <si>
    <t>Vodorovné přemístění přes 9 000 do 10000 m výkopku/sypaniny z horniny třídy těžitelnosti I skupiny 1 až 3</t>
  </si>
  <si>
    <t>876414998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</si>
  <si>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</si>
  <si>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100% výkopku na skládku do 25 km"</t>
  </si>
  <si>
    <t>1043,547</t>
  </si>
  <si>
    <t>11</t>
  </si>
  <si>
    <t>162751119</t>
  </si>
  <si>
    <t>Příplatek k vodorovnému přemístění výkopku/sypaniny z horniny třídy těžitelnosti I skupiny 1 až 3 ZKD 1000 m přes 10000 m</t>
  </si>
  <si>
    <t>309085566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</si>
  <si>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</si>
  <si>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 xml:space="preserve">"skládka 25km, příplatek 15x" </t>
  </si>
  <si>
    <t>1043,547*15</t>
  </si>
  <si>
    <t>171201231</t>
  </si>
  <si>
    <t>Poplatek za uložení zeminy a kamení na recyklační skládce (skládkovné) kód odpadu 17 05 04</t>
  </si>
  <si>
    <t>t</t>
  </si>
  <si>
    <t>1429864209</t>
  </si>
  <si>
    <t>Poplatek za uložení stavebního odpadu na recyklační skládce (skládkovné) zeminy a kamení zatříděného do Katalogu odpadů pod kódem 17 05 04</t>
  </si>
  <si>
    <t>"předpoklad 100% zeminy" 1428,474*1,6</t>
  </si>
  <si>
    <t>13</t>
  </si>
  <si>
    <t>174151101</t>
  </si>
  <si>
    <t>Zásyp jam, šachet rýh nebo kolem objektů sypaninou se zhutněním</t>
  </si>
  <si>
    <t>1863506827</t>
  </si>
  <si>
    <t>Zásyp sypaninou z jakékoliv horniny strojně s uložením výkopku ve vrstvách se zhutněním jam, šachet, rýh nebo kolem objektů v těchto vykopávkách</t>
  </si>
  <si>
    <t>"příloha 320.4"</t>
  </si>
  <si>
    <t>"- štěrkopískový podsyp a bet.sedlo"</t>
  </si>
  <si>
    <t>"DN1000"-91,3*2,55*0,58</t>
  </si>
  <si>
    <t>"DN800"-6,5*2,3*0,5</t>
  </si>
  <si>
    <t>"DN300" -161,6*1,2*0,20</t>
  </si>
  <si>
    <t>"- obetonování a obsyp štěrkopískem"</t>
  </si>
  <si>
    <t>"DN1000"-91,3*2,55*1,29</t>
  </si>
  <si>
    <t>"DN800"-6,5*2,3*1,095</t>
  </si>
  <si>
    <t>"DN300" -161,6*1,2*0,35</t>
  </si>
  <si>
    <t>14</t>
  </si>
  <si>
    <t>175151101</t>
  </si>
  <si>
    <t>Obsypání potrubí strojně sypaninou bez prohození, uloženou do 3 m</t>
  </si>
  <si>
    <t>1354905252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</si>
  <si>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</si>
  <si>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"DN1000"91,3*2,55*1,29</t>
  </si>
  <si>
    <t>"DN800"6,5*2,3*1,095</t>
  </si>
  <si>
    <t>"DN300" 161,6*1,2*0,35</t>
  </si>
  <si>
    <t>"- potrubí DN1000"-91,3*0,79</t>
  </si>
  <si>
    <t>"- potrubí DN800" -6,5*0,50</t>
  </si>
  <si>
    <t>"- potrubí DN300" -161,6*0,07</t>
  </si>
  <si>
    <t>15</t>
  </si>
  <si>
    <t>M</t>
  </si>
  <si>
    <t>58331200</t>
  </si>
  <si>
    <t>štěrkopísek netříděný</t>
  </si>
  <si>
    <t>-1673176711</t>
  </si>
  <si>
    <t>"pro obsyp a za nevhodnou zeminu do zásypu, včetně přesunu po stavbě" (297,884+477,682)*1,9</t>
  </si>
  <si>
    <t>Vodorovné konstrukce</t>
  </si>
  <si>
    <t>16</t>
  </si>
  <si>
    <t>451573111</t>
  </si>
  <si>
    <t>Lože pod potrubí otevřený výkop ze štěrkopísku</t>
  </si>
  <si>
    <t>1895572948</t>
  </si>
  <si>
    <t>Lože pod potrubí, stoky a drobné objekty v otevřeném výkopu z písku a štěrkopísku do 63 mm</t>
  </si>
  <si>
    <t>"štěrkopískový podsyp"</t>
  </si>
  <si>
    <t>"DN1000"91,3*2,55*0,1</t>
  </si>
  <si>
    <t>"DN800"6,5*2,3*0,1</t>
  </si>
  <si>
    <t>"DN300" 161,6*1,2*0,1</t>
  </si>
  <si>
    <t>17</t>
  </si>
  <si>
    <t>452312131</t>
  </si>
  <si>
    <t>Sedlové lože z betonu prostého bez zvýšených nároků na prostředí tř. C 12/15 otevřený výkop</t>
  </si>
  <si>
    <t>1391939132</t>
  </si>
  <si>
    <t>Podkladní a zajišťovací konstrukce z betonu prostého v otevřeném výkopu bez zvýšených nároků na prostředí sedlové lože pod potrubí z betonu tř. C 12/15</t>
  </si>
  <si>
    <t>"obetonování a betonové sedlo"</t>
  </si>
  <si>
    <t>"DN1000"91,3*2,55*0,48</t>
  </si>
  <si>
    <t>"DN800"6,5*2,3*0,415</t>
  </si>
  <si>
    <t>"DN300" 161,6*1,2*0,15</t>
  </si>
  <si>
    <t>18</t>
  </si>
  <si>
    <t>452311141</t>
  </si>
  <si>
    <t>Podkladní desky z betonu prostého tř. C 16/20 otevřený výkop</t>
  </si>
  <si>
    <t>837693146</t>
  </si>
  <si>
    <t>Podkladní a zajišťovací konstrukce z betonu prostého v otevřeném výkopu desky pod potrubí, stoky a drobné objekty z betonu tř. C 16/20</t>
  </si>
  <si>
    <t>"pod Š1-Š4"</t>
  </si>
  <si>
    <t>3*2*2*0,1+1*3*3*0,1</t>
  </si>
  <si>
    <t>19</t>
  </si>
  <si>
    <t>213311141</t>
  </si>
  <si>
    <t xml:space="preserve">Polštáře zhutněné pod základy ze štěrkopísku </t>
  </si>
  <si>
    <t>-1407566436</t>
  </si>
  <si>
    <t>"Š1,2,3,4"</t>
  </si>
  <si>
    <t>Trubní vedení</t>
  </si>
  <si>
    <t>20</t>
  </si>
  <si>
    <t>359901211</t>
  </si>
  <si>
    <t>Monitoring stoky jakékoli výšky na nové kanalizaci</t>
  </si>
  <si>
    <t>1723737870</t>
  </si>
  <si>
    <t>Monitoring stok (kamerový systém) jakékoli výšky nová kanalizace</t>
  </si>
  <si>
    <t>259,4</t>
  </si>
  <si>
    <t>821491211</t>
  </si>
  <si>
    <t>Montáž potrubí z trub ŽB s polodrážkou integrovaným pryžovým těsněním a čedičovou výstelkou otevřený výkop sklon do 20 % DN 1000</t>
  </si>
  <si>
    <t>-406783984</t>
  </si>
  <si>
    <t>Montáž potrubí z trub železobetonových (přímých) s polodrážkou v otevřeném výkopu ve sklonu do 20 % s integrovaným pryžovým těsněním a čedičovou výstelkou DN 1000</t>
  </si>
  <si>
    <t>"příloha 320.1." 91,3</t>
  </si>
  <si>
    <t>22</t>
  </si>
  <si>
    <t>59222064</t>
  </si>
  <si>
    <t>trouba ŽB hrdlová s čedičovou výstelkou DN 1000 180°</t>
  </si>
  <si>
    <t>-1917893600</t>
  </si>
  <si>
    <t>" 34ks x2,5m"85,0</t>
  </si>
  <si>
    <t>23</t>
  </si>
  <si>
    <t>59223063</t>
  </si>
  <si>
    <t>trouba ŽB hrdlová propojovací s čedičovou výstelkou DN 1000 180°</t>
  </si>
  <si>
    <t>1838820554</t>
  </si>
  <si>
    <t>"1ks x1,0m+1ks x1,7m" 2,7</t>
  </si>
  <si>
    <t>24</t>
  </si>
  <si>
    <t>821471211</t>
  </si>
  <si>
    <t>Montáž potrubí z trub ŽB s polodrážkou integrovaným pryžovým těsněním a čedičovou výstelkou otevřený výkop sklon do 20 % DN 800</t>
  </si>
  <si>
    <t>-1139912307</t>
  </si>
  <si>
    <t>Montáž potrubí z trub železobetonových (přímých) s polodrážkou v otevřeném výkopu ve sklonu do 20 % s integrovaným pryžovým těsněním a čedičovou výstelkou DN 800</t>
  </si>
  <si>
    <t>"příloha 320.1." 6,5</t>
  </si>
  <si>
    <t>25</t>
  </si>
  <si>
    <t>59222062</t>
  </si>
  <si>
    <t>trouba ŽB hrdlová s čedičovou výstelkou DN 800 180°</t>
  </si>
  <si>
    <t>-1901816548</t>
  </si>
  <si>
    <t>" 2ks x 2,5m" 5,0</t>
  </si>
  <si>
    <t>26</t>
  </si>
  <si>
    <t>59223060</t>
  </si>
  <si>
    <t>trouba ŽB hrdlová propojovací s čedičovou výstelkou DN 800 180°</t>
  </si>
  <si>
    <t>-1619794487</t>
  </si>
  <si>
    <t>" 1ks 1,0m"1,0</t>
  </si>
  <si>
    <t>27</t>
  </si>
  <si>
    <t>821470000R</t>
  </si>
  <si>
    <t xml:space="preserve">napojení odboček na potrubí ŽB  DN1000</t>
  </si>
  <si>
    <t>ks</t>
  </si>
  <si>
    <t>-1055592334</t>
  </si>
  <si>
    <t>"příloha 320.1. napojení přípojek na ŽB DN1000, navrtávka a osazení kulového kloubu (AWADOCK) " 14</t>
  </si>
  <si>
    <t>28</t>
  </si>
  <si>
    <t>831372121</t>
  </si>
  <si>
    <t>Montáž potrubí z trub kameninových hrdlových s integrovaným těsněním výkop sklon do 20 % DN 300</t>
  </si>
  <si>
    <t>673459755</t>
  </si>
  <si>
    <t>Montáž potrubí z trub kameninových hrdlových s integrovaným těsněním v otevřeném výkopu ve sklonu do 20 % DN 300</t>
  </si>
  <si>
    <t>"příloha 320.1.kanalizace DN300" 161,6</t>
  </si>
  <si>
    <t>29</t>
  </si>
  <si>
    <t>59710711</t>
  </si>
  <si>
    <t>trouba kameninová glazovaná DN 300 dl 2,50m spojovací systém C Třída 160</t>
  </si>
  <si>
    <t>1978108803</t>
  </si>
  <si>
    <t>161,6</t>
  </si>
  <si>
    <t>30</t>
  </si>
  <si>
    <t>837371221</t>
  </si>
  <si>
    <t>Montáž kameninových tvarovek odbočných s integrovaným těsněním otevřený výkop DN 300</t>
  </si>
  <si>
    <t>kus</t>
  </si>
  <si>
    <t>-175660343</t>
  </si>
  <si>
    <t>Montáž kameninových tvarovek na potrubí z trub kameninových v otevřeném výkopu s integrovaným těsněním odbočných DN 300</t>
  </si>
  <si>
    <t>"napojení přípojek" 19,0</t>
  </si>
  <si>
    <t>31</t>
  </si>
  <si>
    <t>59711770</t>
  </si>
  <si>
    <t>odbočka kameninová glazovaná jednoduchá kolmá DN 300/150 dl 500mm spojovací systém C/F tř.160/-</t>
  </si>
  <si>
    <t>-1065062563</t>
  </si>
  <si>
    <t>19,0</t>
  </si>
  <si>
    <t>32</t>
  </si>
  <si>
    <t>894410121</t>
  </si>
  <si>
    <t xml:space="preserve">Osazení betonových dílců pro kanalizační šachty DN 1500 DN 1700 šachtové dno </t>
  </si>
  <si>
    <t>564399157</t>
  </si>
  <si>
    <t>Osazení betonových dílců šachet kanalizačních dno DN 1500, výšky 1400 mm</t>
  </si>
  <si>
    <t>"příloha 320.5." 3,0</t>
  </si>
  <si>
    <t>33</t>
  </si>
  <si>
    <t>59224549</t>
  </si>
  <si>
    <t>dno betonové šachty DN 1500 kanalizační výšky 140cm, čedičová vystélka 180°</t>
  </si>
  <si>
    <t>-68745136</t>
  </si>
  <si>
    <t>dno betonové šachty DN 1500 kanalizační výšky 140cm</t>
  </si>
  <si>
    <t>34</t>
  </si>
  <si>
    <t>59224500R</t>
  </si>
  <si>
    <t>dno betonové šachty DN 1700 kanalizační výšky 1850cm, čedičová vystélka 180°</t>
  </si>
  <si>
    <t>-112107529</t>
  </si>
  <si>
    <t>35</t>
  </si>
  <si>
    <t>894410312</t>
  </si>
  <si>
    <t>Osazení betonových dílců pro kanalizační šachty DN 1500 DN 1700 deska přechodová</t>
  </si>
  <si>
    <t>417347192</t>
  </si>
  <si>
    <t>Osazení betonových dílců šachet kanalizačních deska přechodová DN 1500</t>
  </si>
  <si>
    <t>36</t>
  </si>
  <si>
    <t>59224525</t>
  </si>
  <si>
    <t>deska betonová přechodová šachty DN 1500 kanalizační 150/100x25cm</t>
  </si>
  <si>
    <t>-737499703</t>
  </si>
  <si>
    <t>37</t>
  </si>
  <si>
    <t>59224001R</t>
  </si>
  <si>
    <t>deska betonová přechodová šachty DN 1700 kanalizační 170/100x25cm</t>
  </si>
  <si>
    <t>1926279281</t>
  </si>
  <si>
    <t>38</t>
  </si>
  <si>
    <t>894410100</t>
  </si>
  <si>
    <t>Osazení betonových dílců pro kanalizační šachty DN 1000 šachtové dno výšky 500 mm</t>
  </si>
  <si>
    <t>1464338268</t>
  </si>
  <si>
    <t>Osazení betonových dílců šachet kanalizačních dno DN 1000, výšky 500 mm</t>
  </si>
  <si>
    <t>39</t>
  </si>
  <si>
    <t>59224548</t>
  </si>
  <si>
    <t>dno betonové šachty DN 1000 kanalizační výšky 50cm</t>
  </si>
  <si>
    <t>1308089396</t>
  </si>
  <si>
    <t>6,0</t>
  </si>
  <si>
    <t>40</t>
  </si>
  <si>
    <t>894410211</t>
  </si>
  <si>
    <t>Osazení betonových dílců pro kanalizační šachty DN 1000 skruž rovná výšky 250 mm</t>
  </si>
  <si>
    <t>431535458</t>
  </si>
  <si>
    <t>Osazení betonových dílců šachet kanalizačních skruž rovná DN 1000, výšky 250 mm</t>
  </si>
  <si>
    <t>41</t>
  </si>
  <si>
    <t>59224160</t>
  </si>
  <si>
    <t>skruž betonová kanalizační se stupadly 100x25x12cm</t>
  </si>
  <si>
    <t>-535045292</t>
  </si>
  <si>
    <t>42</t>
  </si>
  <si>
    <t>59224185</t>
  </si>
  <si>
    <t>prstenec šachtový vyrovnávací betonový 625x120x60mm</t>
  </si>
  <si>
    <t>420888296</t>
  </si>
  <si>
    <t>6+3</t>
  </si>
  <si>
    <t>43</t>
  </si>
  <si>
    <t>59224176</t>
  </si>
  <si>
    <t>prstenec šachtový vyrovnávací betonový 625x120x80mm</t>
  </si>
  <si>
    <t>5995301</t>
  </si>
  <si>
    <t>44</t>
  </si>
  <si>
    <t>59224187</t>
  </si>
  <si>
    <t>prstenec šachtový vyrovnávací betonový 625x120x100mm</t>
  </si>
  <si>
    <t>-1449452265</t>
  </si>
  <si>
    <t>2+3</t>
  </si>
  <si>
    <t>45</t>
  </si>
  <si>
    <t>59224348</t>
  </si>
  <si>
    <t>těsnění elastomerové pro spojení šachetních dílů DN 1000</t>
  </si>
  <si>
    <t>-2120204975</t>
  </si>
  <si>
    <t>46</t>
  </si>
  <si>
    <t>59224342</t>
  </si>
  <si>
    <t>těsnění elastomerové pro spojení šachetních dílů DN 1500</t>
  </si>
  <si>
    <t>1231418341</t>
  </si>
  <si>
    <t>2,0</t>
  </si>
  <si>
    <t>47</t>
  </si>
  <si>
    <t>VL009</t>
  </si>
  <si>
    <t>těsnění elastomerové pro spojení šachetních dílů DN 1700</t>
  </si>
  <si>
    <t>359823188</t>
  </si>
  <si>
    <t>1,0</t>
  </si>
  <si>
    <t>48</t>
  </si>
  <si>
    <t>894410213</t>
  </si>
  <si>
    <t>Osazení betonových dílců pro kanalizační šachty DN 1000 skruž rovná výšky 1000 mm</t>
  </si>
  <si>
    <t>-17794775</t>
  </si>
  <si>
    <t>Osazení betonových dílců šachet kanalizačních skruž rovná DN 1000, výšky 1000 mm</t>
  </si>
  <si>
    <t>49</t>
  </si>
  <si>
    <t>59224162</t>
  </si>
  <si>
    <t>skruž betonová kanalizační se stupadly 100x100x12cm</t>
  </si>
  <si>
    <t>-1089813398</t>
  </si>
  <si>
    <t>50</t>
  </si>
  <si>
    <t>894410212</t>
  </si>
  <si>
    <t>Osazení betonových dílců pro kanalizační šachty DN 1000 skruž rovná výšky 500 mm</t>
  </si>
  <si>
    <t>-1590004606</t>
  </si>
  <si>
    <t>Osazení betonových dílců šachet kanalizačních skruž rovná DN 1000, výšky 500 mm</t>
  </si>
  <si>
    <t>1+1</t>
  </si>
  <si>
    <t>51</t>
  </si>
  <si>
    <t>59224161</t>
  </si>
  <si>
    <t>skruž betonová kanalizační se stupadly 100x50x12cm</t>
  </si>
  <si>
    <t>2074762153</t>
  </si>
  <si>
    <t>52</t>
  </si>
  <si>
    <t>894410232</t>
  </si>
  <si>
    <t>Osazení betonových dílců pro kanalizační šachty DN 1000 skruž přechodová (konus)</t>
  </si>
  <si>
    <t>1903404276</t>
  </si>
  <si>
    <t>Osazení betonových dílců šachet kanalizačních skruž přechodová (konus) DN 1000</t>
  </si>
  <si>
    <t>6+2</t>
  </si>
  <si>
    <t>53</t>
  </si>
  <si>
    <t>59224167</t>
  </si>
  <si>
    <t>skruž betonová přechodová 62,5/100x60x12cm stupadla poplastovaná</t>
  </si>
  <si>
    <t>-1886513674</t>
  </si>
  <si>
    <t>54</t>
  </si>
  <si>
    <t>894410302</t>
  </si>
  <si>
    <t>Osazení betonových dílců pro kanalizační šachty DN 1000 deska zákrytová</t>
  </si>
  <si>
    <t>1369379772</t>
  </si>
  <si>
    <t>Osazení betonových dílců šachet kanalizačních deska zákrytová DN 1000</t>
  </si>
  <si>
    <t>55</t>
  </si>
  <si>
    <t>59224539</t>
  </si>
  <si>
    <t>deska betonová zákrytová šachty DN 1000 kanalizační 100/62,5x20cm</t>
  </si>
  <si>
    <t>1179948703</t>
  </si>
  <si>
    <t>56</t>
  </si>
  <si>
    <t>899104112</t>
  </si>
  <si>
    <t>Osazení poklopů litinových, ocelových nebo železobetonových včetně rámů pro třídu zatížení D400, E600</t>
  </si>
  <si>
    <t>-221934458</t>
  </si>
  <si>
    <t>"příloha 320.5."</t>
  </si>
  <si>
    <t>6+4</t>
  </si>
  <si>
    <t>57</t>
  </si>
  <si>
    <t>28661935</t>
  </si>
  <si>
    <t>poklop šachtový litinový DN 600 pro třídu zatížení D400</t>
  </si>
  <si>
    <t>1431863177</t>
  </si>
  <si>
    <t>58</t>
  </si>
  <si>
    <t>VL0012</t>
  </si>
  <si>
    <t xml:space="preserve">Čedičový obklad  žlábku dna laviček u šachet DN1000</t>
  </si>
  <si>
    <t>820007139</t>
  </si>
  <si>
    <t xml:space="preserve">Čedičový obklad  kynety</t>
  </si>
  <si>
    <t>"příloha 320.5.1. "</t>
  </si>
  <si>
    <t>6*1,2</t>
  </si>
  <si>
    <t>59</t>
  </si>
  <si>
    <t>VL0013</t>
  </si>
  <si>
    <t>Napojení na stávající kanalizaci - dobetonování</t>
  </si>
  <si>
    <t>-1527107130</t>
  </si>
  <si>
    <t>Napojení na stávající kanalizaci do Š stávající - dobetonování</t>
  </si>
  <si>
    <t>"napojení stávající kanalizace do nových šachet, dobetonování 6 šachet" 6,0</t>
  </si>
  <si>
    <t>60</t>
  </si>
  <si>
    <t>VL004</t>
  </si>
  <si>
    <t xml:space="preserve">Osazení betonových dílců pro kanalizační šachtu Š3 šachtové dno </t>
  </si>
  <si>
    <t>-162365252</t>
  </si>
  <si>
    <t>Osazení betonových dílců pro kanalizační šachty DN 1700 šachtové dno výšky 1850 mm</t>
  </si>
  <si>
    <t>61</t>
  </si>
  <si>
    <t>VL005</t>
  </si>
  <si>
    <t xml:space="preserve">dno betonové šachty Š3,  čedičová výstelka 180°C, prefabrikát</t>
  </si>
  <si>
    <t>-2140971018</t>
  </si>
  <si>
    <t xml:space="preserve">dno betonové šachty DN 1700 kanalizační výšky  1850 čedičová výstelka 180°C pro DN300</t>
  </si>
  <si>
    <t>62</t>
  </si>
  <si>
    <t>VL007</t>
  </si>
  <si>
    <t>Osazení betonových dílců pro kanalizační šachtu Š3 deska přechodová</t>
  </si>
  <si>
    <t>366651329</t>
  </si>
  <si>
    <t>Osazení betonových dílců šachet kanalizačních deska přechodová DN 1700</t>
  </si>
  <si>
    <t>63</t>
  </si>
  <si>
    <t>VL008</t>
  </si>
  <si>
    <t>deska betonová stropní pro Š3 prefabrikát</t>
  </si>
  <si>
    <t>560534246</t>
  </si>
  <si>
    <t>64</t>
  </si>
  <si>
    <t>892372121</t>
  </si>
  <si>
    <t>Tlaková zkouška vzduchem potrubí DN 300 těsnícím vakem ucpávkovým</t>
  </si>
  <si>
    <t>úsek</t>
  </si>
  <si>
    <t>649637246</t>
  </si>
  <si>
    <t>Tlakové zkoušky vzduchem těsnícími vaky ucpávkovými DN 300</t>
  </si>
  <si>
    <t>5,0</t>
  </si>
  <si>
    <t>65</t>
  </si>
  <si>
    <t>892492121</t>
  </si>
  <si>
    <t>Tlaková zkouška vzduchem potrubí DN 1000 těsnícím vakem ucpávkovým</t>
  </si>
  <si>
    <t>957756907</t>
  </si>
  <si>
    <t>Tlakové zkoušky vzduchem těsnícími vaky ucpávkovými DN 1000</t>
  </si>
  <si>
    <t>66</t>
  </si>
  <si>
    <t>892472121</t>
  </si>
  <si>
    <t>Tlaková zkouška vzduchem potrubí DN 800 těsnícím vakem ucpávkovým</t>
  </si>
  <si>
    <t>-794541691</t>
  </si>
  <si>
    <t>Tlakové zkoušky vzduchem těsnícími vaky ucpávkovými DN 800</t>
  </si>
  <si>
    <t>67</t>
  </si>
  <si>
    <t>VL001</t>
  </si>
  <si>
    <t>Hutnící zkoušky</t>
  </si>
  <si>
    <t>1534309676</t>
  </si>
  <si>
    <t>"příloha 320,1"</t>
  </si>
  <si>
    <t>Ostatní konstrukce a práce</t>
  </si>
  <si>
    <t>68</t>
  </si>
  <si>
    <t>358315114</t>
  </si>
  <si>
    <t>Bourání šachet</t>
  </si>
  <si>
    <t>-1712560021</t>
  </si>
  <si>
    <t>"příloha 320.1 str.9 - odstavení stávající kanalizace z provozu"</t>
  </si>
  <si>
    <t>9,0*1,2</t>
  </si>
  <si>
    <t>69</t>
  </si>
  <si>
    <t>830391811</t>
  </si>
  <si>
    <t>Bourání stávajícího kameninového potrubí DN přes 205 do 400</t>
  </si>
  <si>
    <t>-1989541053</t>
  </si>
  <si>
    <t>Bourání stávajícího potrubí z kameninových trub v otevřeném výkopu DN přes 250 do 400</t>
  </si>
  <si>
    <t>"příloha 320.1 " 161,6</t>
  </si>
  <si>
    <t>70</t>
  </si>
  <si>
    <t>810491811</t>
  </si>
  <si>
    <t>Bourání stávajícího potrubí z betonu DN přes 800 do 1000</t>
  </si>
  <si>
    <t>1745852599</t>
  </si>
  <si>
    <t>Bourání stávajícího potrubí z betonu v otevřeném výkopu DN přes 800 do 1000</t>
  </si>
  <si>
    <t>"příloha 320.1 " 91,3+6,5</t>
  </si>
  <si>
    <t>997</t>
  </si>
  <si>
    <t>Přesun sutě</t>
  </si>
  <si>
    <t>71</t>
  </si>
  <si>
    <t>997013869</t>
  </si>
  <si>
    <t>Poplatek za uložení stavebního odpadu na recyklační skládce (skládkovné) ze směsí betonu, cihel a keramických výrobků kód odpadu 17 01 07</t>
  </si>
  <si>
    <t>-1712268787</t>
  </si>
  <si>
    <t>Poplatek za uložení stavebního odpadu na recyklační skládce (skládkovné) ze směsí nebo oddělených frakcí betonu, cihel a keramických výrobků zatříděného do Katalogu odpadů pod kódem 17 01 07</t>
  </si>
  <si>
    <t>175,948</t>
  </si>
  <si>
    <t>72</t>
  </si>
  <si>
    <t>997221561</t>
  </si>
  <si>
    <t>Vodorovná doprava suti z kusových materiálů do 1 km</t>
  </si>
  <si>
    <t>783784428</t>
  </si>
  <si>
    <t>Vodorovná doprava suti bez naložení, ale se složením a s hrubým urovnáním z kusových materiálů, na vzdálenost do 1 km</t>
  </si>
  <si>
    <t>"z položek 830391811, 830491811 a 358315114 " 0,155*161,6+1,3*97,8+10,8*2,2</t>
  </si>
  <si>
    <t>73</t>
  </si>
  <si>
    <t>997221569</t>
  </si>
  <si>
    <t>Příplatek ZKD 1 km u vodorovné dopravy suti z kusových materiálů</t>
  </si>
  <si>
    <t>322620149</t>
  </si>
  <si>
    <t>Vodorovná doprava suti bez naložení, ale se složením a s hrubým urovnáním Příplatek k ceně za každý další započatý 1 km přes 1 km</t>
  </si>
  <si>
    <t>"skládka 25km, příplatek 24x" 175,948*24</t>
  </si>
  <si>
    <t>998</t>
  </si>
  <si>
    <t>Přesun hmot</t>
  </si>
  <si>
    <t>74</t>
  </si>
  <si>
    <t>998274101</t>
  </si>
  <si>
    <t>Přesun hmot pro trubní vedení z trub betonových otevřený výkop</t>
  </si>
  <si>
    <t>-1382931830</t>
  </si>
  <si>
    <t>Přesun hmot pro trubní vedení hloubené z trub betonových nebo železobetonových pro vodovody nebo kanalizace v otevřeném výkopu dopravní vzdálenost do 15 m</t>
  </si>
  <si>
    <t>01.2. - So 320.2 Kanalizační přípojky</t>
  </si>
  <si>
    <t>132254204</t>
  </si>
  <si>
    <t>Hloubení zapažených rýh š do 2000 mm v hornině třídy těžitelnosti I skupiny 3 objem do 500 m3</t>
  </si>
  <si>
    <t>-693250229</t>
  </si>
  <si>
    <t>Hloubení zapažených rýh šířky přes 800 do 2 000 mm strojně s urovnáním dna do předepsaného profilu a spádu v hornině třídy těžitelnosti I skupiny 3 přes 100 do 500 m3</t>
  </si>
  <si>
    <t>"příloha D.320.1."</t>
  </si>
  <si>
    <t>"přípojky, příloha 320.1." 64,0*2,5*0,9</t>
  </si>
  <si>
    <t xml:space="preserve">"- povrch komunikace"  -64*0,9*0,5</t>
  </si>
  <si>
    <t>1801709105</t>
  </si>
  <si>
    <t>"příloha 320.1."</t>
  </si>
  <si>
    <t>64*2,5*2</t>
  </si>
  <si>
    <t>887729022</t>
  </si>
  <si>
    <t>320,0</t>
  </si>
  <si>
    <t>-1614316983</t>
  </si>
  <si>
    <t>"veškerý výkopek náhrada"</t>
  </si>
  <si>
    <t>115,2</t>
  </si>
  <si>
    <t>1885002569</t>
  </si>
  <si>
    <t>"skládka 25km, příplatek 15x"</t>
  </si>
  <si>
    <t>15*115,2</t>
  </si>
  <si>
    <t>176266543</t>
  </si>
  <si>
    <t>115,2*1,6</t>
  </si>
  <si>
    <t>-100374337</t>
  </si>
  <si>
    <t>"příloha D.330.4"</t>
  </si>
  <si>
    <t>"- štěrkopískový podsyp"</t>
  </si>
  <si>
    <t>-64,0*0,9*0,10</t>
  </si>
  <si>
    <t>"- obsyp štěrkopískem"</t>
  </si>
  <si>
    <t>"DN150" -64*0,9*0,55</t>
  </si>
  <si>
    <t>1057209840</t>
  </si>
  <si>
    <t>"příloha 330.4"</t>
  </si>
  <si>
    <t>64*0,9*0,55</t>
  </si>
  <si>
    <t>1829140801</t>
  </si>
  <si>
    <t>"pro obsyp a za nevhodnou zeminu do zásypu" (31,67+77,76)*1,9</t>
  </si>
  <si>
    <t>-654274561</t>
  </si>
  <si>
    <t>"přípojky DN150" 64,0*0,9*0,1</t>
  </si>
  <si>
    <t>837312221</t>
  </si>
  <si>
    <t>Montáž kameninových tvarovek jednoosých s integrovaným těsněním otevřený výkop DN 150</t>
  </si>
  <si>
    <t>1800603580</t>
  </si>
  <si>
    <t>Montáž kameninových tvarovek na potrubí z trub kameninových v otevřeném výkopu s integrovaným těsněním jednoosých DN 150</t>
  </si>
  <si>
    <t>"napojení přípojek" 8,0</t>
  </si>
  <si>
    <t>28611528</t>
  </si>
  <si>
    <t>přechod kanalizační KG kamenina-plast DN 160</t>
  </si>
  <si>
    <t>-1256187921</t>
  </si>
  <si>
    <t>8,0</t>
  </si>
  <si>
    <t>871310320</t>
  </si>
  <si>
    <t>Montáž kanalizačního potrubí hladkého plnostěnného SN 12 z polypropylenu DN 150</t>
  </si>
  <si>
    <t>1251593769</t>
  </si>
  <si>
    <t>Montáž kanalizačního potrubí z polypropylenu PP hladkého plnostěnného SN 12 DN 150</t>
  </si>
  <si>
    <t>"přípojky, příloha 330.1." 64,0</t>
  </si>
  <si>
    <t>28617037</t>
  </si>
  <si>
    <t xml:space="preserve">trubka kanalizační PP plnostěnná  DN 150x6000mm SN12</t>
  </si>
  <si>
    <t>2040825258</t>
  </si>
  <si>
    <t>trubka kanalizační PP plnostěnná třívrstvá DN 150x6000mm SN12</t>
  </si>
  <si>
    <t>64,0</t>
  </si>
  <si>
    <t>877310310</t>
  </si>
  <si>
    <t>Montáž kolen na kanalizačním potrubí z PP nebo tvrdého PVC-U trub hladkých plnostěnných DN 150</t>
  </si>
  <si>
    <t>-1917702405</t>
  </si>
  <si>
    <t>Montáž tvarovek na kanalizačním plastovém potrubí z PP nebo PVC-U hladkého plnostěnného kolen, víček nebo hrdlových uzávěrů DN 150</t>
  </si>
  <si>
    <t>"napojení přípojek příloha 330.1. "24,0</t>
  </si>
  <si>
    <t>28611361</t>
  </si>
  <si>
    <t>koleno kanalizační PVC KG 160x45°</t>
  </si>
  <si>
    <t>646010914</t>
  </si>
  <si>
    <t>28611360</t>
  </si>
  <si>
    <t>koleno kanalizační PVC KG 160x30°</t>
  </si>
  <si>
    <t>-907755524</t>
  </si>
  <si>
    <t>28611359</t>
  </si>
  <si>
    <t>koleno kanalizační PVC KG 160x15°</t>
  </si>
  <si>
    <t>-647334611</t>
  </si>
  <si>
    <t>28611742</t>
  </si>
  <si>
    <t>spojka dvouhrdlá kanalizační PVC DN 160</t>
  </si>
  <si>
    <t>-714077882</t>
  </si>
  <si>
    <t>"napojení stávajících přípojek" 8,0</t>
  </si>
  <si>
    <t>998276101</t>
  </si>
  <si>
    <t>Přesun hmot pro trubní vedení z trub z plastických hmot otevřený výkop</t>
  </si>
  <si>
    <t>-1415581726</t>
  </si>
  <si>
    <t>Přesun hmot pro trubní vedení hloubené z trub z plastických hmot nebo sklolaminátových pro vodovody, kanalizace, teplovody, produktovody v otevřeném výkopu dopravní vzdálenost do 15 m</t>
  </si>
  <si>
    <t>02 - SO 330 Vodovod</t>
  </si>
  <si>
    <t>02.1. - SO 330.1 Vodovod</t>
  </si>
  <si>
    <t>-1535519900</t>
  </si>
  <si>
    <t>20,0*2,0</t>
  </si>
  <si>
    <t>936372962</t>
  </si>
  <si>
    <t>20,0</t>
  </si>
  <si>
    <t>119001421</t>
  </si>
  <si>
    <t>Dočasné zajištění kabelů a kabelových tratí ze 3 volně ložených kabelů</t>
  </si>
  <si>
    <t>515347804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</si>
  <si>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</t>
  </si>
  <si>
    <t>"příloha 330.3. - kabely"1*1,2</t>
  </si>
  <si>
    <t>130001101</t>
  </si>
  <si>
    <t>Příplatek za ztížení vykopávky v blízkosti podzemního vedení</t>
  </si>
  <si>
    <t>-760922459</t>
  </si>
  <si>
    <t xml:space="preserve">"výměry z pol.  119001421"</t>
  </si>
  <si>
    <t>1,2*1,5</t>
  </si>
  <si>
    <t>1248517739</t>
  </si>
  <si>
    <t>"vodovod" 130*1,7*1,0</t>
  </si>
  <si>
    <t xml:space="preserve">"- povrchy komunikace živice"  -130,0*1,0*0,50</t>
  </si>
  <si>
    <t>"výkopy pro výměnu armatur na řadu 1 a 1a" 3*2*2*2</t>
  </si>
  <si>
    <t>151101101</t>
  </si>
  <si>
    <t>Zřízení příložného pažení a rozepření stěn rýh hl do 2 m</t>
  </si>
  <si>
    <t>-67650150</t>
  </si>
  <si>
    <t>"příloha 330.3." 130*1,7*2,0</t>
  </si>
  <si>
    <t>151101111</t>
  </si>
  <si>
    <t>Odstranění příložného pažení a rozepření stěn rýh hl do 2 m</t>
  </si>
  <si>
    <t>275641263</t>
  </si>
  <si>
    <t>"z položky 151101101" 442,0</t>
  </si>
  <si>
    <t>Vodorovné přemístění do 10000 m výkopku/sypaniny z horniny třídy těžitelnosti I, skupiny 1 až 3</t>
  </si>
  <si>
    <t>-380177613</t>
  </si>
  <si>
    <t>180,0</t>
  </si>
  <si>
    <t>1562464823</t>
  </si>
  <si>
    <t>"odvoz 100% výkopku na skládku do 25 km" 180,0*15</t>
  </si>
  <si>
    <t>-382121019</t>
  </si>
  <si>
    <t>180,0*1,6</t>
  </si>
  <si>
    <t>1339670790</t>
  </si>
  <si>
    <t>"-podsyp potrubí"</t>
  </si>
  <si>
    <t>-130*0,1*1,0</t>
  </si>
  <si>
    <t>"- obsyp potrubí "</t>
  </si>
  <si>
    <t>-130*0,4*1,0</t>
  </si>
  <si>
    <t>1962735770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</si>
  <si>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</si>
  <si>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"příloha 330.4 obsyp štěrkopískem"</t>
  </si>
  <si>
    <t>130*0,4*1,0</t>
  </si>
  <si>
    <t>1213600732</t>
  </si>
  <si>
    <t>štěrkopísek netříděný zásypový</t>
  </si>
  <si>
    <t>"výpočet mezisoučet v pol. 174101101 - vhodný zásypový materiál a na obsyp"</t>
  </si>
  <si>
    <t>(115+52,0)*1,8</t>
  </si>
  <si>
    <t>-1432458844</t>
  </si>
  <si>
    <t>"štěrkopískový podsyp, příloha 330.4"</t>
  </si>
  <si>
    <t>130,0*1,0*0,10</t>
  </si>
  <si>
    <t>452313141</t>
  </si>
  <si>
    <t>Podkladní bloky z betonu prostého tř. C 16/20 otevřený výkop</t>
  </si>
  <si>
    <t>-1809342558</t>
  </si>
  <si>
    <t>"příloha 330.5 -11ks"</t>
  </si>
  <si>
    <t>11*0,25</t>
  </si>
  <si>
    <t>452353111</t>
  </si>
  <si>
    <t>Bednění podkladních bloků pod potrubí, stoky a drobné objekty otevřený výkop zřízení</t>
  </si>
  <si>
    <t>-1277558180</t>
  </si>
  <si>
    <t>Bednění podkladních a zajišťovacích konstrukcí v otevřeném výkopu bloků pro potrubí zřízení</t>
  </si>
  <si>
    <t>11*1,0</t>
  </si>
  <si>
    <t>851261132</t>
  </si>
  <si>
    <t>Montáž potrubí z trub litinových hrdlových s těsnicím násuvným spojem otevřený výkop DN 100</t>
  </si>
  <si>
    <t>-47633248</t>
  </si>
  <si>
    <t>Montáž potrubí z trub litinových tlakových hrdlových v otevřeném výkopu s těsnicím násuvným spojem DN 100</t>
  </si>
  <si>
    <t>"příloha 330.5."130,0</t>
  </si>
  <si>
    <t>55253001</t>
  </si>
  <si>
    <t>trouba vodovodní litinová hrdlová pozinkovaná tlaková třída C 100 DN 100</t>
  </si>
  <si>
    <t>-176499318</t>
  </si>
  <si>
    <t>130,0</t>
  </si>
  <si>
    <t>55251334</t>
  </si>
  <si>
    <t>kroužek zámkový pro tvarovku vodovodní vícefunkční DN 100</t>
  </si>
  <si>
    <t>-1809280598</t>
  </si>
  <si>
    <t>22,0</t>
  </si>
  <si>
    <t>857243131</t>
  </si>
  <si>
    <t>Montáž litinových tvarovek DN 80</t>
  </si>
  <si>
    <t>577188035</t>
  </si>
  <si>
    <t>Montáž litinových tvarovek na potrubí litinovém tlakovém odbočných na potrubí z trub hrdlových v otevřeném výkopu, kanálu nebo v šachtě s integrovaným těsněním DN 80</t>
  </si>
  <si>
    <t>55250642</t>
  </si>
  <si>
    <t>koleno přírubové s patkou PP litinové DN 80</t>
  </si>
  <si>
    <t>-1764487771</t>
  </si>
  <si>
    <t>"pod hydrant" 4,0</t>
  </si>
  <si>
    <t>55252226</t>
  </si>
  <si>
    <t>trouba přírubová PN10/16/25/40 DN 80 dl 300mm</t>
  </si>
  <si>
    <t>-1774146579</t>
  </si>
  <si>
    <t>857263131</t>
  </si>
  <si>
    <t xml:space="preserve">Montáž litinových tvarovek  DN 100</t>
  </si>
  <si>
    <t>1640107860</t>
  </si>
  <si>
    <t>Montáž litinových tvarovek na potrubí litinovém tlakovém odbočných na potrubí z trub hrdlových v otevřeném výkopu, kanálu nebo v šachtě s integrovaným těsněním DN 100</t>
  </si>
  <si>
    <t>55253941</t>
  </si>
  <si>
    <t>koleno hrdlové z tvárné litiny,práškový epoxid tl 250µm MMK-kus DN 100-45°</t>
  </si>
  <si>
    <t>-54912487</t>
  </si>
  <si>
    <t>4+4</t>
  </si>
  <si>
    <t>55253905</t>
  </si>
  <si>
    <t>koleno hrdlové z tvárné litiny,práškový epoxid tl 250µm MMK-kus DN 100-11,25°</t>
  </si>
  <si>
    <t>1544826429</t>
  </si>
  <si>
    <t>55250770</t>
  </si>
  <si>
    <t>tvarovka přírubová s přírubovou odbočkou T-DN 100x100 PN10-16 TT</t>
  </si>
  <si>
    <t>1366453264</t>
  </si>
  <si>
    <t>3,0</t>
  </si>
  <si>
    <t>55253745</t>
  </si>
  <si>
    <t>tvarovka hrdlová s přírubovou odbočkou z tvárné litiny,práškový epoxid tl 250µm MMA-kus DN 100/80</t>
  </si>
  <si>
    <t>1755332406</t>
  </si>
  <si>
    <t>55253490</t>
  </si>
  <si>
    <t>tvarovka přírubová litinová s hladkým koncem,práškový epoxid tl 250µm F-kus DN 100</t>
  </si>
  <si>
    <t>-1971320923</t>
  </si>
  <si>
    <t>HWL.797410000016</t>
  </si>
  <si>
    <t>SYNOFLEX - SPOJKA 100 (104-132)</t>
  </si>
  <si>
    <t>-131966326</t>
  </si>
  <si>
    <t>HWL.799410000016</t>
  </si>
  <si>
    <t>SYNOFLEX - S PŘÍRUBOU 100 (104-132)</t>
  </si>
  <si>
    <t>921367321</t>
  </si>
  <si>
    <t>871000000R</t>
  </si>
  <si>
    <t>Náhradní zásovobování - provizorní PE dN 2" (domovní přípojky)</t>
  </si>
  <si>
    <t>473612243</t>
  </si>
  <si>
    <t>Náhtadní zásovobování - provizorní PE DN 2" (domovní přípojky)</t>
  </si>
  <si>
    <t>"příloha 330.1 str.4,5 - h, součástí je napojení, ukotvení k zemi, vyvěšení, ochrana v místě přejezdů a přechodů, odstranění "</t>
  </si>
  <si>
    <t>"celkem přepojení 5 domovních přípojek"</t>
  </si>
  <si>
    <t>30,0</t>
  </si>
  <si>
    <t>871000001R</t>
  </si>
  <si>
    <t xml:space="preserve">Náhradní zásobování - provizorní  PE dN90 ( uliční řad )</t>
  </si>
  <si>
    <t>-995713314</t>
  </si>
  <si>
    <t xml:space="preserve">Náhradní zásobování - provizorní  90 ( uliční řady )</t>
  </si>
  <si>
    <t xml:space="preserve">"příloha D.330.1str.4,5 - součástí je napojení, ukotvení , vyvěšení, ochrana potrubí v místě přejezdů, obsyp štěrkopískem, odstranění  "</t>
  </si>
  <si>
    <t>100,0</t>
  </si>
  <si>
    <t>879221911</t>
  </si>
  <si>
    <t>Výměna napojení vodovodní přípojky na potrubí DN 63</t>
  </si>
  <si>
    <t>-356996297</t>
  </si>
  <si>
    <t>Výměna napojení vodovodní přípojky v otevřeném výkopu ve sklonu přes 20 % DN 63</t>
  </si>
  <si>
    <t>891181112</t>
  </si>
  <si>
    <t>Montáž vodovodních šoupátek otevřený výkop DN 40</t>
  </si>
  <si>
    <t>1728399171</t>
  </si>
  <si>
    <t>Montáž vodovodních armatur na potrubí šoupátek nebo klapek uzavíracích v otevřeném výkopu nebo v šachtách s osazením zemní soupravy (bez poklopů) DN 40</t>
  </si>
  <si>
    <t>"příloha 330.5. přepojení přípojek" 7</t>
  </si>
  <si>
    <t>HWL.250000200016</t>
  </si>
  <si>
    <t>ŠOUPÁTKO DOMOVNÍ PŘÍPOJKY VNI-VNI 2"-2"</t>
  </si>
  <si>
    <t>-489936574</t>
  </si>
  <si>
    <t>891241112</t>
  </si>
  <si>
    <t>Montáž vodovodních šoupátek otevřený výkop DN 80</t>
  </si>
  <si>
    <t>132677213</t>
  </si>
  <si>
    <t>Montáž vodovodních armatur na potrubí šoupátek nebo klapek uzavíracích v otevřeném výkopu nebo v šachtách s osazením zemní soupravy (bez poklopů) DN 80</t>
  </si>
  <si>
    <t>"příloha D.330.5 "</t>
  </si>
  <si>
    <t>HWL.400208000016</t>
  </si>
  <si>
    <t>ŠOUPĚ E2 PŘÍRUBOVÉ KRÁTKÉ 80</t>
  </si>
  <si>
    <t>-2030106985</t>
  </si>
  <si>
    <t>891261112</t>
  </si>
  <si>
    <t>Montáž vodovodních šoupátek otevřený výkop DN 100</t>
  </si>
  <si>
    <t>-210865918</t>
  </si>
  <si>
    <t>Montáž vodovodních armatur na potrubí šoupátek nebo klapek uzavíracích v otevřeném výkopu nebo v šachtách s osazením zemní soupravy (bez poklopů) DN 100</t>
  </si>
  <si>
    <t>HWL.400210000016</t>
  </si>
  <si>
    <t>ŠOUPĚ E2 PŘÍRUBOVÉ KRÁTKÉ 100</t>
  </si>
  <si>
    <t>-1102695346</t>
  </si>
  <si>
    <t>891247112</t>
  </si>
  <si>
    <t>Montáž hydrantů podzemních DN 80</t>
  </si>
  <si>
    <t>1603099988</t>
  </si>
  <si>
    <t>Montáž vodovodních armatur na potrubí hydrantů podzemních (bez osazení poklopů) DN 80</t>
  </si>
  <si>
    <t>"příloha 330.5"</t>
  </si>
  <si>
    <t>HWL.D49008015016</t>
  </si>
  <si>
    <t>HYDRANT PODZEMNÍ PLNOPRŮTOKOVÝ 80/1,50 m</t>
  </si>
  <si>
    <t>1662977907</t>
  </si>
  <si>
    <t>891269111</t>
  </si>
  <si>
    <t>Montáž navrtávacích pasů na potrubí z jakýchkoli trub DN 100</t>
  </si>
  <si>
    <t>-237653277</t>
  </si>
  <si>
    <t>Montáž vodovodních armatur na potrubí navrtávacích pasů s ventilem Jt 1 MPa, na potrubí z trub litinových, ocelových nebo plastických hmot DN 100</t>
  </si>
  <si>
    <t>HWL.337010000277</t>
  </si>
  <si>
    <t>PAS NAVRTÁVACÍ HACOM UZAVÍRACÍ 100-2"</t>
  </si>
  <si>
    <t>-848342829</t>
  </si>
  <si>
    <t>42291038</t>
  </si>
  <si>
    <t>souprava zemní teleskopická prooupatka DN 50-100mm Rd 1,3-1,8m</t>
  </si>
  <si>
    <t>830695362</t>
  </si>
  <si>
    <t>souprava zemní teleskopická pro E2 šoupatka DN 50-100mm Rd 1,3-1,8m</t>
  </si>
  <si>
    <t>" pro šoupata DN 80, 100 a přípojky " 11,0+7,0</t>
  </si>
  <si>
    <t>892271111</t>
  </si>
  <si>
    <t>Tlaková zkouška vodou potrubí DN 100 nebo 125</t>
  </si>
  <si>
    <t>1661667362</t>
  </si>
  <si>
    <t>Tlakové zkoušky vodou na potrubí DN 100 nebo 125</t>
  </si>
  <si>
    <t>892273122</t>
  </si>
  <si>
    <t>Proplach a dezinfekce vodovodního potrubí DN od 80 do 125</t>
  </si>
  <si>
    <t>641005521</t>
  </si>
  <si>
    <t>892372111</t>
  </si>
  <si>
    <t>Zabezpečení konců potrubí DN do 300 při tlakových zkouškách vodou</t>
  </si>
  <si>
    <t>-1215850707</t>
  </si>
  <si>
    <t>899401112</t>
  </si>
  <si>
    <t>Osazení poklopů litinových šoupátkových</t>
  </si>
  <si>
    <t>1991782741</t>
  </si>
  <si>
    <t xml:space="preserve">"příloha  330.5 a přepojení přípojek"</t>
  </si>
  <si>
    <t>11,0+7,0</t>
  </si>
  <si>
    <t>42291352</t>
  </si>
  <si>
    <t>poklop litinový šoupátkový pro zemní soupravy osazení do terénu a do vozovky</t>
  </si>
  <si>
    <t>-829865073</t>
  </si>
  <si>
    <t>18,0</t>
  </si>
  <si>
    <t>899712111</t>
  </si>
  <si>
    <t>Orientační tabulky na zdivu</t>
  </si>
  <si>
    <t>-261860519</t>
  </si>
  <si>
    <t>899721111</t>
  </si>
  <si>
    <t>Signalizační vodič na potrubí včetně montáže a zkoušky funkčnosti</t>
  </si>
  <si>
    <t>1448371831</t>
  </si>
  <si>
    <t xml:space="preserve">Signalizační vodič na potrubí </t>
  </si>
  <si>
    <t>130,0*1,1</t>
  </si>
  <si>
    <t>899722111</t>
  </si>
  <si>
    <t>Krytí potrubí z plastů výstražnou fólií z PVC 20 cm</t>
  </si>
  <si>
    <t>-560144817</t>
  </si>
  <si>
    <t>Trasová fólie š. 300 mm modrá</t>
  </si>
  <si>
    <t>969000000R</t>
  </si>
  <si>
    <t xml:space="preserve">Vyjmutí stávajícího potrubí LT 100  vč.odvozu </t>
  </si>
  <si>
    <t>-1172811920</t>
  </si>
  <si>
    <t xml:space="preserve">Vyjmutí stávajícího potrubí litinového  vč.odvozu </t>
  </si>
  <si>
    <t xml:space="preserve">"příloha 330.1.   vyjmutí při pokládce nového vodovodu vč. naložení, odvozu a skládkovného"</t>
  </si>
  <si>
    <t>998273102</t>
  </si>
  <si>
    <t>Přesun hmot pro trubní vedení z trub litinových otevřený výkop</t>
  </si>
  <si>
    <t>-1189276258</t>
  </si>
  <si>
    <t>02.2. - SO 330.2. Vodovodní přípojky</t>
  </si>
  <si>
    <t>583462010</t>
  </si>
  <si>
    <t>"přepojení přípojek" 25,0*0,9*1,5</t>
  </si>
  <si>
    <t xml:space="preserve">"- povrchy komunikace živice"  -25,0*0,9*0,50</t>
  </si>
  <si>
    <t>2113476268</t>
  </si>
  <si>
    <t>"příloha 330.1." 25*1,5*2,0</t>
  </si>
  <si>
    <t>-1338167460</t>
  </si>
  <si>
    <t>"z položky 151101101" 75</t>
  </si>
  <si>
    <t>-1264509053</t>
  </si>
  <si>
    <t>22,5</t>
  </si>
  <si>
    <t>883301641</t>
  </si>
  <si>
    <t>"odvoz 100% výkopku na skládku do 25 km" 22,5*15</t>
  </si>
  <si>
    <t>-39677246</t>
  </si>
  <si>
    <t>22,5*1,6</t>
  </si>
  <si>
    <t>-308157073</t>
  </si>
  <si>
    <t>-(25*0,9*0,1)</t>
  </si>
  <si>
    <t>-(25,0*0,9*0,4)</t>
  </si>
  <si>
    <t>1331955047</t>
  </si>
  <si>
    <t>25*0,9*0,4</t>
  </si>
  <si>
    <t>-1577031374</t>
  </si>
  <si>
    <t>(11,25+9,0)*1,8</t>
  </si>
  <si>
    <t>1464785940</t>
  </si>
  <si>
    <t>25,0*0,9*0,1</t>
  </si>
  <si>
    <t>871211141</t>
  </si>
  <si>
    <t>Montáž potrubí z PE100 RC SDR 11 otevřený výkop svařovaných na tupo d 63 x 8,6 mm</t>
  </si>
  <si>
    <t>-503326888</t>
  </si>
  <si>
    <t>Montáž vodovodního potrubí z polyetylenu PE100 RC v otevřeném výkopu svařovaných na tupo SDR 11/PN16 d 63 x 5,8 mm</t>
  </si>
  <si>
    <t>"přepojení přípojek 330,1." 25,0</t>
  </si>
  <si>
    <t>28613503</t>
  </si>
  <si>
    <t>potrubí vodovodní dvouvrstvé PE100 RC SDR11 63x8,6mm</t>
  </si>
  <si>
    <t>1123732638</t>
  </si>
  <si>
    <t>potrubí vodovodní dvouvrstvé PE100 RC SDR11 63x5,8mm</t>
  </si>
  <si>
    <t>25,0</t>
  </si>
  <si>
    <t>1082344837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</si>
</sst>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153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Horní Bříza, stavební úpravy křižovatky silnic III/1804 a III/1806, SO 300 Vodohospodářské objekty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6. 10. 2025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84</v>
      </c>
      <c r="F96" s="134"/>
      <c r="G96" s="134"/>
      <c r="H96" s="134"/>
      <c r="I96" s="134"/>
      <c r="J96" s="133"/>
      <c r="K96" s="134" t="s">
        <v>85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'01.1. - SO 320.1. Kanalizace'!J32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86</v>
      </c>
      <c r="AR96" s="72"/>
      <c r="AS96" s="137">
        <v>0</v>
      </c>
      <c r="AT96" s="138">
        <f>ROUND(SUM(AV96:AW96),2)</f>
        <v>0</v>
      </c>
      <c r="AU96" s="139">
        <f>'01.1. - SO 320.1. Kanalizace'!P127</f>
        <v>0</v>
      </c>
      <c r="AV96" s="138">
        <f>'01.1. - SO 320.1. Kanalizace'!J35</f>
        <v>0</v>
      </c>
      <c r="AW96" s="138">
        <f>'01.1. - SO 320.1. Kanalizace'!J36</f>
        <v>0</v>
      </c>
      <c r="AX96" s="138">
        <f>'01.1. - SO 320.1. Kanalizace'!J37</f>
        <v>0</v>
      </c>
      <c r="AY96" s="138">
        <f>'01.1. - SO 320.1. Kanalizace'!J38</f>
        <v>0</v>
      </c>
      <c r="AZ96" s="138">
        <f>'01.1. - SO 320.1. Kanalizace'!F35</f>
        <v>0</v>
      </c>
      <c r="BA96" s="138">
        <f>'01.1. - SO 320.1. Kanalizace'!F36</f>
        <v>0</v>
      </c>
      <c r="BB96" s="138">
        <f>'01.1. - SO 320.1. Kanalizace'!F37</f>
        <v>0</v>
      </c>
      <c r="BC96" s="138">
        <f>'01.1. - SO 320.1. Kanalizace'!F38</f>
        <v>0</v>
      </c>
      <c r="BD96" s="140">
        <f>'01.1. - SO 320.1. Kanalizace'!F39</f>
        <v>0</v>
      </c>
      <c r="BE96" s="4"/>
      <c r="BT96" s="141" t="s">
        <v>82</v>
      </c>
      <c r="BV96" s="141" t="s">
        <v>75</v>
      </c>
      <c r="BW96" s="141" t="s">
        <v>87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'01.2. - So 320.2 Kanaliza...'!J32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86</v>
      </c>
      <c r="AR97" s="72"/>
      <c r="AS97" s="137">
        <v>0</v>
      </c>
      <c r="AT97" s="138">
        <f>ROUND(SUM(AV97:AW97),2)</f>
        <v>0</v>
      </c>
      <c r="AU97" s="139">
        <f>'01.2. - So 320.2 Kanaliza...'!P125</f>
        <v>0</v>
      </c>
      <c r="AV97" s="138">
        <f>'01.2. - So 320.2 Kanaliza...'!J35</f>
        <v>0</v>
      </c>
      <c r="AW97" s="138">
        <f>'01.2. - So 320.2 Kanaliza...'!J36</f>
        <v>0</v>
      </c>
      <c r="AX97" s="138">
        <f>'01.2. - So 320.2 Kanaliza...'!J37</f>
        <v>0</v>
      </c>
      <c r="AY97" s="138">
        <f>'01.2. - So 320.2 Kanaliza...'!J38</f>
        <v>0</v>
      </c>
      <c r="AZ97" s="138">
        <f>'01.2. - So 320.2 Kanaliza...'!F35</f>
        <v>0</v>
      </c>
      <c r="BA97" s="138">
        <f>'01.2. - So 320.2 Kanaliza...'!F36</f>
        <v>0</v>
      </c>
      <c r="BB97" s="138">
        <f>'01.2. - So 320.2 Kanaliza...'!F37</f>
        <v>0</v>
      </c>
      <c r="BC97" s="138">
        <f>'01.2. - So 320.2 Kanaliza...'!F38</f>
        <v>0</v>
      </c>
      <c r="BD97" s="140">
        <f>'01.2. - So 320.2 Kanaliza...'!F39</f>
        <v>0</v>
      </c>
      <c r="BE97" s="4"/>
      <c r="BT97" s="141" t="s">
        <v>82</v>
      </c>
      <c r="BV97" s="141" t="s">
        <v>75</v>
      </c>
      <c r="BW97" s="141" t="s">
        <v>90</v>
      </c>
      <c r="BX97" s="141" t="s">
        <v>81</v>
      </c>
      <c r="CL97" s="141" t="s">
        <v>1</v>
      </c>
    </row>
    <row r="98" s="7" customFormat="1" ht="16.5" customHeight="1">
      <c r="A98" s="7"/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79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72</v>
      </c>
      <c r="BT98" s="131" t="s">
        <v>80</v>
      </c>
      <c r="BU98" s="131" t="s">
        <v>74</v>
      </c>
      <c r="BV98" s="131" t="s">
        <v>75</v>
      </c>
      <c r="BW98" s="131" t="s">
        <v>93</v>
      </c>
      <c r="BX98" s="131" t="s">
        <v>5</v>
      </c>
      <c r="CL98" s="131" t="s">
        <v>1</v>
      </c>
      <c r="CM98" s="131" t="s">
        <v>82</v>
      </c>
    </row>
    <row r="99" s="4" customFormat="1" ht="16.5" customHeight="1">
      <c r="A99" s="132" t="s">
        <v>83</v>
      </c>
      <c r="B99" s="70"/>
      <c r="C99" s="133"/>
      <c r="D99" s="133"/>
      <c r="E99" s="134" t="s">
        <v>94</v>
      </c>
      <c r="F99" s="134"/>
      <c r="G99" s="134"/>
      <c r="H99" s="134"/>
      <c r="I99" s="134"/>
      <c r="J99" s="133"/>
      <c r="K99" s="134" t="s">
        <v>95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'02.1. - SO 330.1 Vodovod'!J32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86</v>
      </c>
      <c r="AR99" s="72"/>
      <c r="AS99" s="137">
        <v>0</v>
      </c>
      <c r="AT99" s="138">
        <f>ROUND(SUM(AV99:AW99),2)</f>
        <v>0</v>
      </c>
      <c r="AU99" s="139">
        <f>'02.1. - SO 330.1 Vodovod'!P126</f>
        <v>0</v>
      </c>
      <c r="AV99" s="138">
        <f>'02.1. - SO 330.1 Vodovod'!J35</f>
        <v>0</v>
      </c>
      <c r="AW99" s="138">
        <f>'02.1. - SO 330.1 Vodovod'!J36</f>
        <v>0</v>
      </c>
      <c r="AX99" s="138">
        <f>'02.1. - SO 330.1 Vodovod'!J37</f>
        <v>0</v>
      </c>
      <c r="AY99" s="138">
        <f>'02.1. - SO 330.1 Vodovod'!J38</f>
        <v>0</v>
      </c>
      <c r="AZ99" s="138">
        <f>'02.1. - SO 330.1 Vodovod'!F35</f>
        <v>0</v>
      </c>
      <c r="BA99" s="138">
        <f>'02.1. - SO 330.1 Vodovod'!F36</f>
        <v>0</v>
      </c>
      <c r="BB99" s="138">
        <f>'02.1. - SO 330.1 Vodovod'!F37</f>
        <v>0</v>
      </c>
      <c r="BC99" s="138">
        <f>'02.1. - SO 330.1 Vodovod'!F38</f>
        <v>0</v>
      </c>
      <c r="BD99" s="140">
        <f>'02.1. - SO 330.1 Vodovod'!F39</f>
        <v>0</v>
      </c>
      <c r="BE99" s="4"/>
      <c r="BT99" s="141" t="s">
        <v>82</v>
      </c>
      <c r="BV99" s="141" t="s">
        <v>75</v>
      </c>
      <c r="BW99" s="141" t="s">
        <v>96</v>
      </c>
      <c r="BX99" s="141" t="s">
        <v>93</v>
      </c>
      <c r="CL99" s="141" t="s">
        <v>1</v>
      </c>
    </row>
    <row r="100" s="4" customFormat="1" ht="16.5" customHeight="1">
      <c r="A100" s="132" t="s">
        <v>83</v>
      </c>
      <c r="B100" s="70"/>
      <c r="C100" s="133"/>
      <c r="D100" s="133"/>
      <c r="E100" s="134" t="s">
        <v>97</v>
      </c>
      <c r="F100" s="134"/>
      <c r="G100" s="134"/>
      <c r="H100" s="134"/>
      <c r="I100" s="134"/>
      <c r="J100" s="133"/>
      <c r="K100" s="134" t="s">
        <v>98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'02.2. - SO 330.2. Vodovod...'!J32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86</v>
      </c>
      <c r="AR100" s="72"/>
      <c r="AS100" s="142">
        <v>0</v>
      </c>
      <c r="AT100" s="143">
        <f>ROUND(SUM(AV100:AW100),2)</f>
        <v>0</v>
      </c>
      <c r="AU100" s="144">
        <f>'02.2. - SO 330.2. Vodovod...'!P125</f>
        <v>0</v>
      </c>
      <c r="AV100" s="143">
        <f>'02.2. - SO 330.2. Vodovod...'!J35</f>
        <v>0</v>
      </c>
      <c r="AW100" s="143">
        <f>'02.2. - SO 330.2. Vodovod...'!J36</f>
        <v>0</v>
      </c>
      <c r="AX100" s="143">
        <f>'02.2. - SO 330.2. Vodovod...'!J37</f>
        <v>0</v>
      </c>
      <c r="AY100" s="143">
        <f>'02.2. - SO 330.2. Vodovod...'!J38</f>
        <v>0</v>
      </c>
      <c r="AZ100" s="143">
        <f>'02.2. - SO 330.2. Vodovod...'!F35</f>
        <v>0</v>
      </c>
      <c r="BA100" s="143">
        <f>'02.2. - SO 330.2. Vodovod...'!F36</f>
        <v>0</v>
      </c>
      <c r="BB100" s="143">
        <f>'02.2. - SO 330.2. Vodovod...'!F37</f>
        <v>0</v>
      </c>
      <c r="BC100" s="143">
        <f>'02.2. - SO 330.2. Vodovod...'!F38</f>
        <v>0</v>
      </c>
      <c r="BD100" s="145">
        <f>'02.2. - SO 330.2. Vodovod...'!F39</f>
        <v>0</v>
      </c>
      <c r="BE100" s="4"/>
      <c r="BT100" s="141" t="s">
        <v>82</v>
      </c>
      <c r="BV100" s="141" t="s">
        <v>75</v>
      </c>
      <c r="BW100" s="141" t="s">
        <v>99</v>
      </c>
      <c r="BX100" s="141" t="s">
        <v>93</v>
      </c>
      <c r="CL100" s="141" t="s">
        <v>1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3vAsAa17Djo4EN6xWHZIF+mIrxzgYUOgoTqB5GhVmEMKTmEmMoYG6O3zwNkCS9Sdg5F0chlNpmwhR5QvsKz74w==" hashValue="BvGSF7jAvJ0/u2Y4LEq/zwO9m07mq3/cWB/2Sc9lIhx7zZk3hHJ5bLRU43MgfNL2moHxTWzuGneNjGdaYCigPg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. - SO 320.1. Kanalizace'!C2" display="/"/>
    <hyperlink ref="A97" location="'01.2. - So 320.2 Kanaliza...'!C2" display="/"/>
    <hyperlink ref="A99" location="'02.1. - SO 330.1 Vodovod'!C2" display="/"/>
    <hyperlink ref="A100" location="'02.2. - SO 330.2. Vodov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Horní Bříza, stavební úpravy křižovatky silnic III/1804 a III/1806, SO 300 Vodohospodářské objekty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6. 10. 2025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ROUND((SUM(BE127:BE413)),  2)</f>
        <v>0</v>
      </c>
      <c r="G35" s="38"/>
      <c r="H35" s="38"/>
      <c r="I35" s="164">
        <v>0.20999999999999999</v>
      </c>
      <c r="J35" s="163">
        <f>ROUND(((SUM(BE127:BE413))*I35),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ROUND((SUM(BF127:BF413)),  2)</f>
        <v>0</v>
      </c>
      <c r="G36" s="38"/>
      <c r="H36" s="38"/>
      <c r="I36" s="164">
        <v>0.12</v>
      </c>
      <c r="J36" s="163">
        <f>ROUND(((SUM(BF127:BF413))*I36),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ROUND((SUM(BG127:BG413)),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ROUND((SUM(BH127:BH413)),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ROUND((SUM(BI127:BI413)),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Horní Bříza, stavební úpravy křižovatky silnic III/1804 a III/1806, SO 300 Vodohospodářské objekty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01.1. - SO 320.1. Kanalizace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6. 10. 2025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106</v>
      </c>
      <c r="D96" s="185"/>
      <c r="E96" s="185"/>
      <c r="F96" s="185"/>
      <c r="G96" s="185"/>
      <c r="H96" s="185"/>
      <c r="I96" s="185"/>
      <c r="J96" s="186" t="s">
        <v>107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108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88"/>
      <c r="C99" s="189"/>
      <c r="D99" s="190" t="s">
        <v>110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111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112</v>
      </c>
      <c r="E101" s="196"/>
      <c r="F101" s="196"/>
      <c r="G101" s="196"/>
      <c r="H101" s="196"/>
      <c r="I101" s="196"/>
      <c r="J101" s="197">
        <f>J217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113</v>
      </c>
      <c r="E102" s="196"/>
      <c r="F102" s="196"/>
      <c r="G102" s="196"/>
      <c r="H102" s="196"/>
      <c r="I102" s="196"/>
      <c r="J102" s="197">
        <f>J242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114</v>
      </c>
      <c r="E103" s="196"/>
      <c r="F103" s="196"/>
      <c r="G103" s="196"/>
      <c r="H103" s="196"/>
      <c r="I103" s="196"/>
      <c r="J103" s="197">
        <f>J390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115</v>
      </c>
      <c r="E104" s="196"/>
      <c r="F104" s="196"/>
      <c r="G104" s="196"/>
      <c r="H104" s="196"/>
      <c r="I104" s="196"/>
      <c r="J104" s="197">
        <f>J401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116</v>
      </c>
      <c r="E105" s="196"/>
      <c r="F105" s="196"/>
      <c r="G105" s="196"/>
      <c r="H105" s="196"/>
      <c r="I105" s="196"/>
      <c r="J105" s="197">
        <f>J411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83" t="str">
        <f>E7</f>
        <v>Horní Bříza, stavební úpravy křižovatky silnic III/1804 a III/1806, SO 300 Vodohospodářské objekty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101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102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01.1. - SO 320.1. Kanalizace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6. 10. 2025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118</v>
      </c>
      <c r="D126" s="202" t="s">
        <v>58</v>
      </c>
      <c r="E126" s="202" t="s">
        <v>54</v>
      </c>
      <c r="F126" s="202" t="s">
        <v>55</v>
      </c>
      <c r="G126" s="202" t="s">
        <v>119</v>
      </c>
      <c r="H126" s="202" t="s">
        <v>120</v>
      </c>
      <c r="I126" s="202" t="s">
        <v>121</v>
      </c>
      <c r="J126" s="202" t="s">
        <v>107</v>
      </c>
      <c r="K126" s="203" t="s">
        <v>122</v>
      </c>
      <c r="L126" s="204"/>
      <c r="M126" s="100" t="s">
        <v>1</v>
      </c>
      <c r="N126" s="101" t="s">
        <v>37</v>
      </c>
      <c r="O126" s="101" t="s">
        <v>123</v>
      </c>
      <c r="P126" s="101" t="s">
        <v>124</v>
      </c>
      <c r="Q126" s="101" t="s">
        <v>125</v>
      </c>
      <c r="R126" s="101" t="s">
        <v>126</v>
      </c>
      <c r="S126" s="101" t="s">
        <v>127</v>
      </c>
      <c r="T126" s="102" t="s">
        <v>128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129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</f>
        <v>0</v>
      </c>
      <c r="Q127" s="104"/>
      <c r="R127" s="207">
        <f>R128</f>
        <v>234.3172969</v>
      </c>
      <c r="S127" s="104"/>
      <c r="T127" s="208">
        <f>T128</f>
        <v>175.94799999999998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109</v>
      </c>
      <c r="BK127" s="209">
        <f>BK128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130</v>
      </c>
      <c r="F128" s="213" t="s">
        <v>131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P129+P217+P242+P390+P401+P411</f>
        <v>0</v>
      </c>
      <c r="Q128" s="218"/>
      <c r="R128" s="219">
        <f>R129+R217+R242+R390+R401+R411</f>
        <v>234.3172969</v>
      </c>
      <c r="S128" s="218"/>
      <c r="T128" s="220">
        <f>T129+T217+T242+T390+T401+T411</f>
        <v>175.94799999999998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132</v>
      </c>
      <c r="BK128" s="223">
        <f>BK129+BK217+BK242+BK390+BK401+BK411</f>
        <v>0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80</v>
      </c>
      <c r="F129" s="224" t="s">
        <v>133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SUM(P130:P216)</f>
        <v>0</v>
      </c>
      <c r="Q129" s="218"/>
      <c r="R129" s="219">
        <f>SUM(R130:R216)</f>
        <v>1.9610869</v>
      </c>
      <c r="S129" s="218"/>
      <c r="T129" s="220">
        <f>SUM(T130:T216)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80</v>
      </c>
      <c r="AY129" s="221" t="s">
        <v>132</v>
      </c>
      <c r="BK129" s="223">
        <f>SUM(BK130:BK216)</f>
        <v>0</v>
      </c>
    </row>
    <row r="130" s="2" customFormat="1" ht="24.15" customHeight="1">
      <c r="A130" s="38"/>
      <c r="B130" s="39"/>
      <c r="C130" s="226" t="s">
        <v>80</v>
      </c>
      <c r="D130" s="226" t="s">
        <v>134</v>
      </c>
      <c r="E130" s="227" t="s">
        <v>135</v>
      </c>
      <c r="F130" s="228" t="s">
        <v>136</v>
      </c>
      <c r="G130" s="229" t="s">
        <v>137</v>
      </c>
      <c r="H130" s="230">
        <v>4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138</v>
      </c>
      <c r="AT130" s="237" t="s">
        <v>134</v>
      </c>
      <c r="AU130" s="237" t="s">
        <v>82</v>
      </c>
      <c r="AY130" s="17" t="s">
        <v>132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138</v>
      </c>
      <c r="BM130" s="237" t="s">
        <v>139</v>
      </c>
    </row>
    <row r="131" s="2" customFormat="1">
      <c r="A131" s="38"/>
      <c r="B131" s="39"/>
      <c r="C131" s="40"/>
      <c r="D131" s="239" t="s">
        <v>140</v>
      </c>
      <c r="E131" s="40"/>
      <c r="F131" s="240" t="s">
        <v>136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140</v>
      </c>
      <c r="AU131" s="17" t="s">
        <v>82</v>
      </c>
    </row>
    <row r="132" s="13" customFormat="1">
      <c r="A132" s="13"/>
      <c r="B132" s="244"/>
      <c r="C132" s="245"/>
      <c r="D132" s="239" t="s">
        <v>141</v>
      </c>
      <c r="E132" s="246" t="s">
        <v>1</v>
      </c>
      <c r="F132" s="247" t="s">
        <v>142</v>
      </c>
      <c r="G132" s="245"/>
      <c r="H132" s="246" t="s">
        <v>1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141</v>
      </c>
      <c r="AU132" s="253" t="s">
        <v>82</v>
      </c>
      <c r="AV132" s="13" t="s">
        <v>80</v>
      </c>
      <c r="AW132" s="13" t="s">
        <v>30</v>
      </c>
      <c r="AX132" s="13" t="s">
        <v>73</v>
      </c>
      <c r="AY132" s="253" t="s">
        <v>132</v>
      </c>
    </row>
    <row r="133" s="14" customFormat="1">
      <c r="A133" s="14"/>
      <c r="B133" s="254"/>
      <c r="C133" s="255"/>
      <c r="D133" s="239" t="s">
        <v>141</v>
      </c>
      <c r="E133" s="256" t="s">
        <v>1</v>
      </c>
      <c r="F133" s="257" t="s">
        <v>143</v>
      </c>
      <c r="G133" s="255"/>
      <c r="H133" s="258">
        <v>4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141</v>
      </c>
      <c r="AU133" s="264" t="s">
        <v>82</v>
      </c>
      <c r="AV133" s="14" t="s">
        <v>82</v>
      </c>
      <c r="AW133" s="14" t="s">
        <v>30</v>
      </c>
      <c r="AX133" s="14" t="s">
        <v>80</v>
      </c>
      <c r="AY133" s="264" t="s">
        <v>132</v>
      </c>
    </row>
    <row r="134" s="2" customFormat="1" ht="24.15" customHeight="1">
      <c r="A134" s="38"/>
      <c r="B134" s="39"/>
      <c r="C134" s="226" t="s">
        <v>82</v>
      </c>
      <c r="D134" s="226" t="s">
        <v>134</v>
      </c>
      <c r="E134" s="227" t="s">
        <v>144</v>
      </c>
      <c r="F134" s="228" t="s">
        <v>145</v>
      </c>
      <c r="G134" s="229" t="s">
        <v>146</v>
      </c>
      <c r="H134" s="230">
        <v>80</v>
      </c>
      <c r="I134" s="231"/>
      <c r="J134" s="232">
        <f>ROUND(I134*H134,2)</f>
        <v>0</v>
      </c>
      <c r="K134" s="228" t="s">
        <v>147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3.0000000000000001E-05</v>
      </c>
      <c r="R134" s="235">
        <f>Q134*H134</f>
        <v>0.0024000000000000002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138</v>
      </c>
      <c r="AT134" s="237" t="s">
        <v>134</v>
      </c>
      <c r="AU134" s="237" t="s">
        <v>82</v>
      </c>
      <c r="AY134" s="17" t="s">
        <v>132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138</v>
      </c>
      <c r="BM134" s="237" t="s">
        <v>148</v>
      </c>
    </row>
    <row r="135" s="2" customFormat="1">
      <c r="A135" s="38"/>
      <c r="B135" s="39"/>
      <c r="C135" s="40"/>
      <c r="D135" s="239" t="s">
        <v>140</v>
      </c>
      <c r="E135" s="40"/>
      <c r="F135" s="240" t="s">
        <v>149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140</v>
      </c>
      <c r="AU135" s="17" t="s">
        <v>82</v>
      </c>
    </row>
    <row r="136" s="14" customFormat="1">
      <c r="A136" s="14"/>
      <c r="B136" s="254"/>
      <c r="C136" s="255"/>
      <c r="D136" s="239" t="s">
        <v>141</v>
      </c>
      <c r="E136" s="256" t="s">
        <v>1</v>
      </c>
      <c r="F136" s="257" t="s">
        <v>150</v>
      </c>
      <c r="G136" s="255"/>
      <c r="H136" s="258">
        <v>80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141</v>
      </c>
      <c r="AU136" s="264" t="s">
        <v>82</v>
      </c>
      <c r="AV136" s="14" t="s">
        <v>82</v>
      </c>
      <c r="AW136" s="14" t="s">
        <v>30</v>
      </c>
      <c r="AX136" s="14" t="s">
        <v>80</v>
      </c>
      <c r="AY136" s="264" t="s">
        <v>132</v>
      </c>
    </row>
    <row r="137" s="2" customFormat="1" ht="24.15" customHeight="1">
      <c r="A137" s="38"/>
      <c r="B137" s="39"/>
      <c r="C137" s="226" t="s">
        <v>151</v>
      </c>
      <c r="D137" s="226" t="s">
        <v>134</v>
      </c>
      <c r="E137" s="227" t="s">
        <v>152</v>
      </c>
      <c r="F137" s="228" t="s">
        <v>153</v>
      </c>
      <c r="G137" s="229" t="s">
        <v>154</v>
      </c>
      <c r="H137" s="230">
        <v>40</v>
      </c>
      <c r="I137" s="231"/>
      <c r="J137" s="232">
        <f>ROUND(I137*H137,2)</f>
        <v>0</v>
      </c>
      <c r="K137" s="228" t="s">
        <v>147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138</v>
      </c>
      <c r="AT137" s="237" t="s">
        <v>134</v>
      </c>
      <c r="AU137" s="237" t="s">
        <v>82</v>
      </c>
      <c r="AY137" s="17" t="s">
        <v>132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138</v>
      </c>
      <c r="BM137" s="237" t="s">
        <v>155</v>
      </c>
    </row>
    <row r="138" s="2" customFormat="1">
      <c r="A138" s="38"/>
      <c r="B138" s="39"/>
      <c r="C138" s="40"/>
      <c r="D138" s="239" t="s">
        <v>140</v>
      </c>
      <c r="E138" s="40"/>
      <c r="F138" s="240" t="s">
        <v>156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82</v>
      </c>
    </row>
    <row r="139" s="14" customFormat="1">
      <c r="A139" s="14"/>
      <c r="B139" s="254"/>
      <c r="C139" s="255"/>
      <c r="D139" s="239" t="s">
        <v>141</v>
      </c>
      <c r="E139" s="256" t="s">
        <v>1</v>
      </c>
      <c r="F139" s="257" t="s">
        <v>157</v>
      </c>
      <c r="G139" s="255"/>
      <c r="H139" s="258">
        <v>40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141</v>
      </c>
      <c r="AU139" s="264" t="s">
        <v>82</v>
      </c>
      <c r="AV139" s="14" t="s">
        <v>82</v>
      </c>
      <c r="AW139" s="14" t="s">
        <v>30</v>
      </c>
      <c r="AX139" s="14" t="s">
        <v>80</v>
      </c>
      <c r="AY139" s="264" t="s">
        <v>132</v>
      </c>
    </row>
    <row r="140" s="2" customFormat="1" ht="16.5" customHeight="1">
      <c r="A140" s="38"/>
      <c r="B140" s="39"/>
      <c r="C140" s="226" t="s">
        <v>138</v>
      </c>
      <c r="D140" s="226" t="s">
        <v>134</v>
      </c>
      <c r="E140" s="227" t="s">
        <v>158</v>
      </c>
      <c r="F140" s="228" t="s">
        <v>159</v>
      </c>
      <c r="G140" s="229" t="s">
        <v>160</v>
      </c>
      <c r="H140" s="230">
        <v>4.0999999999999996</v>
      </c>
      <c r="I140" s="231"/>
      <c r="J140" s="232">
        <f>ROUND(I140*H140,2)</f>
        <v>0</v>
      </c>
      <c r="K140" s="228" t="s">
        <v>147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0.036900000000000002</v>
      </c>
      <c r="R140" s="235">
        <f>Q140*H140</f>
        <v>0.15129000000000001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138</v>
      </c>
      <c r="AT140" s="237" t="s">
        <v>134</v>
      </c>
      <c r="AU140" s="237" t="s">
        <v>82</v>
      </c>
      <c r="AY140" s="17" t="s">
        <v>132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138</v>
      </c>
      <c r="BM140" s="237" t="s">
        <v>161</v>
      </c>
    </row>
    <row r="141" s="2" customFormat="1">
      <c r="A141" s="38"/>
      <c r="B141" s="39"/>
      <c r="C141" s="40"/>
      <c r="D141" s="239" t="s">
        <v>140</v>
      </c>
      <c r="E141" s="40"/>
      <c r="F141" s="240" t="s">
        <v>162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140</v>
      </c>
      <c r="AU141" s="17" t="s">
        <v>82</v>
      </c>
    </row>
    <row r="142" s="13" customFormat="1">
      <c r="A142" s="13"/>
      <c r="B142" s="244"/>
      <c r="C142" s="245"/>
      <c r="D142" s="239" t="s">
        <v>141</v>
      </c>
      <c r="E142" s="246" t="s">
        <v>1</v>
      </c>
      <c r="F142" s="247" t="s">
        <v>163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141</v>
      </c>
      <c r="AU142" s="253" t="s">
        <v>82</v>
      </c>
      <c r="AV142" s="13" t="s">
        <v>80</v>
      </c>
      <c r="AW142" s="13" t="s">
        <v>30</v>
      </c>
      <c r="AX142" s="13" t="s">
        <v>73</v>
      </c>
      <c r="AY142" s="253" t="s">
        <v>132</v>
      </c>
    </row>
    <row r="143" s="14" customFormat="1">
      <c r="A143" s="14"/>
      <c r="B143" s="254"/>
      <c r="C143" s="255"/>
      <c r="D143" s="239" t="s">
        <v>141</v>
      </c>
      <c r="E143" s="256" t="s">
        <v>1</v>
      </c>
      <c r="F143" s="257" t="s">
        <v>164</v>
      </c>
      <c r="G143" s="255"/>
      <c r="H143" s="258">
        <v>4.0999999999999996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141</v>
      </c>
      <c r="AU143" s="264" t="s">
        <v>82</v>
      </c>
      <c r="AV143" s="14" t="s">
        <v>82</v>
      </c>
      <c r="AW143" s="14" t="s">
        <v>30</v>
      </c>
      <c r="AX143" s="14" t="s">
        <v>80</v>
      </c>
      <c r="AY143" s="264" t="s">
        <v>132</v>
      </c>
    </row>
    <row r="144" s="2" customFormat="1" ht="24.15" customHeight="1">
      <c r="A144" s="38"/>
      <c r="B144" s="39"/>
      <c r="C144" s="226" t="s">
        <v>165</v>
      </c>
      <c r="D144" s="226" t="s">
        <v>134</v>
      </c>
      <c r="E144" s="227" t="s">
        <v>166</v>
      </c>
      <c r="F144" s="228" t="s">
        <v>167</v>
      </c>
      <c r="G144" s="229" t="s">
        <v>160</v>
      </c>
      <c r="H144" s="230">
        <v>9.8000000000000007</v>
      </c>
      <c r="I144" s="231"/>
      <c r="J144" s="232">
        <f>ROUND(I144*H144,2)</f>
        <v>0</v>
      </c>
      <c r="K144" s="228" t="s">
        <v>147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0.06053</v>
      </c>
      <c r="R144" s="235">
        <f>Q144*H144</f>
        <v>0.593194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138</v>
      </c>
      <c r="AT144" s="237" t="s">
        <v>134</v>
      </c>
      <c r="AU144" s="237" t="s">
        <v>82</v>
      </c>
      <c r="AY144" s="17" t="s">
        <v>132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138</v>
      </c>
      <c r="BM144" s="237" t="s">
        <v>168</v>
      </c>
    </row>
    <row r="145" s="2" customFormat="1">
      <c r="A145" s="38"/>
      <c r="B145" s="39"/>
      <c r="C145" s="40"/>
      <c r="D145" s="239" t="s">
        <v>140</v>
      </c>
      <c r="E145" s="40"/>
      <c r="F145" s="240" t="s">
        <v>162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82</v>
      </c>
    </row>
    <row r="146" s="13" customFormat="1">
      <c r="A146" s="13"/>
      <c r="B146" s="244"/>
      <c r="C146" s="245"/>
      <c r="D146" s="239" t="s">
        <v>141</v>
      </c>
      <c r="E146" s="246" t="s">
        <v>1</v>
      </c>
      <c r="F146" s="247" t="s">
        <v>163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141</v>
      </c>
      <c r="AU146" s="253" t="s">
        <v>82</v>
      </c>
      <c r="AV146" s="13" t="s">
        <v>80</v>
      </c>
      <c r="AW146" s="13" t="s">
        <v>30</v>
      </c>
      <c r="AX146" s="13" t="s">
        <v>73</v>
      </c>
      <c r="AY146" s="253" t="s">
        <v>132</v>
      </c>
    </row>
    <row r="147" s="14" customFormat="1">
      <c r="A147" s="14"/>
      <c r="B147" s="254"/>
      <c r="C147" s="255"/>
      <c r="D147" s="239" t="s">
        <v>141</v>
      </c>
      <c r="E147" s="256" t="s">
        <v>1</v>
      </c>
      <c r="F147" s="257" t="s">
        <v>169</v>
      </c>
      <c r="G147" s="255"/>
      <c r="H147" s="258">
        <v>9.8000000000000007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141</v>
      </c>
      <c r="AU147" s="264" t="s">
        <v>82</v>
      </c>
      <c r="AV147" s="14" t="s">
        <v>82</v>
      </c>
      <c r="AW147" s="14" t="s">
        <v>30</v>
      </c>
      <c r="AX147" s="14" t="s">
        <v>80</v>
      </c>
      <c r="AY147" s="264" t="s">
        <v>132</v>
      </c>
    </row>
    <row r="148" s="2" customFormat="1" ht="24.15" customHeight="1">
      <c r="A148" s="38"/>
      <c r="B148" s="39"/>
      <c r="C148" s="226" t="s">
        <v>170</v>
      </c>
      <c r="D148" s="226" t="s">
        <v>134</v>
      </c>
      <c r="E148" s="227" t="s">
        <v>171</v>
      </c>
      <c r="F148" s="228" t="s">
        <v>172</v>
      </c>
      <c r="G148" s="229" t="s">
        <v>173</v>
      </c>
      <c r="H148" s="230">
        <v>20.850000000000001</v>
      </c>
      <c r="I148" s="231"/>
      <c r="J148" s="232">
        <f>ROUND(I148*H148,2)</f>
        <v>0</v>
      </c>
      <c r="K148" s="228" t="s">
        <v>147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138</v>
      </c>
      <c r="AT148" s="237" t="s">
        <v>134</v>
      </c>
      <c r="AU148" s="237" t="s">
        <v>82</v>
      </c>
      <c r="AY148" s="17" t="s">
        <v>132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138</v>
      </c>
      <c r="BM148" s="237" t="s">
        <v>174</v>
      </c>
    </row>
    <row r="149" s="2" customFormat="1">
      <c r="A149" s="38"/>
      <c r="B149" s="39"/>
      <c r="C149" s="40"/>
      <c r="D149" s="239" t="s">
        <v>140</v>
      </c>
      <c r="E149" s="40"/>
      <c r="F149" s="240" t="s">
        <v>175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82</v>
      </c>
    </row>
    <row r="150" s="13" customFormat="1">
      <c r="A150" s="13"/>
      <c r="B150" s="244"/>
      <c r="C150" s="245"/>
      <c r="D150" s="239" t="s">
        <v>141</v>
      </c>
      <c r="E150" s="246" t="s">
        <v>1</v>
      </c>
      <c r="F150" s="247" t="s">
        <v>176</v>
      </c>
      <c r="G150" s="245"/>
      <c r="H150" s="246" t="s">
        <v>1</v>
      </c>
      <c r="I150" s="248"/>
      <c r="J150" s="245"/>
      <c r="K150" s="245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141</v>
      </c>
      <c r="AU150" s="253" t="s">
        <v>82</v>
      </c>
      <c r="AV150" s="13" t="s">
        <v>80</v>
      </c>
      <c r="AW150" s="13" t="s">
        <v>30</v>
      </c>
      <c r="AX150" s="13" t="s">
        <v>73</v>
      </c>
      <c r="AY150" s="253" t="s">
        <v>132</v>
      </c>
    </row>
    <row r="151" s="14" customFormat="1">
      <c r="A151" s="14"/>
      <c r="B151" s="254"/>
      <c r="C151" s="255"/>
      <c r="D151" s="239" t="s">
        <v>141</v>
      </c>
      <c r="E151" s="256" t="s">
        <v>1</v>
      </c>
      <c r="F151" s="257" t="s">
        <v>177</v>
      </c>
      <c r="G151" s="255"/>
      <c r="H151" s="258">
        <v>20.850000000000001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141</v>
      </c>
      <c r="AU151" s="264" t="s">
        <v>82</v>
      </c>
      <c r="AV151" s="14" t="s">
        <v>82</v>
      </c>
      <c r="AW151" s="14" t="s">
        <v>30</v>
      </c>
      <c r="AX151" s="14" t="s">
        <v>80</v>
      </c>
      <c r="AY151" s="264" t="s">
        <v>132</v>
      </c>
    </row>
    <row r="152" s="2" customFormat="1" ht="33" customHeight="1">
      <c r="A152" s="38"/>
      <c r="B152" s="39"/>
      <c r="C152" s="226" t="s">
        <v>178</v>
      </c>
      <c r="D152" s="226" t="s">
        <v>134</v>
      </c>
      <c r="E152" s="227" t="s">
        <v>179</v>
      </c>
      <c r="F152" s="228" t="s">
        <v>180</v>
      </c>
      <c r="G152" s="229" t="s">
        <v>173</v>
      </c>
      <c r="H152" s="230">
        <v>1043.547</v>
      </c>
      <c r="I152" s="231"/>
      <c r="J152" s="232">
        <f>ROUND(I152*H152,2)</f>
        <v>0</v>
      </c>
      <c r="K152" s="228" t="s">
        <v>147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138</v>
      </c>
      <c r="AT152" s="237" t="s">
        <v>134</v>
      </c>
      <c r="AU152" s="237" t="s">
        <v>82</v>
      </c>
      <c r="AY152" s="17" t="s">
        <v>132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138</v>
      </c>
      <c r="BM152" s="237" t="s">
        <v>181</v>
      </c>
    </row>
    <row r="153" s="2" customFormat="1">
      <c r="A153" s="38"/>
      <c r="B153" s="39"/>
      <c r="C153" s="40"/>
      <c r="D153" s="239" t="s">
        <v>140</v>
      </c>
      <c r="E153" s="40"/>
      <c r="F153" s="240" t="s">
        <v>182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140</v>
      </c>
      <c r="AU153" s="17" t="s">
        <v>82</v>
      </c>
    </row>
    <row r="154" s="13" customFormat="1">
      <c r="A154" s="13"/>
      <c r="B154" s="244"/>
      <c r="C154" s="245"/>
      <c r="D154" s="239" t="s">
        <v>141</v>
      </c>
      <c r="E154" s="246" t="s">
        <v>1</v>
      </c>
      <c r="F154" s="247" t="s">
        <v>163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141</v>
      </c>
      <c r="AU154" s="253" t="s">
        <v>82</v>
      </c>
      <c r="AV154" s="13" t="s">
        <v>80</v>
      </c>
      <c r="AW154" s="13" t="s">
        <v>30</v>
      </c>
      <c r="AX154" s="13" t="s">
        <v>73</v>
      </c>
      <c r="AY154" s="253" t="s">
        <v>132</v>
      </c>
    </row>
    <row r="155" s="14" customFormat="1">
      <c r="A155" s="14"/>
      <c r="B155" s="254"/>
      <c r="C155" s="255"/>
      <c r="D155" s="239" t="s">
        <v>141</v>
      </c>
      <c r="E155" s="256" t="s">
        <v>1</v>
      </c>
      <c r="F155" s="257" t="s">
        <v>183</v>
      </c>
      <c r="G155" s="255"/>
      <c r="H155" s="258">
        <v>699.99699999999996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141</v>
      </c>
      <c r="AU155" s="264" t="s">
        <v>82</v>
      </c>
      <c r="AV155" s="14" t="s">
        <v>82</v>
      </c>
      <c r="AW155" s="14" t="s">
        <v>30</v>
      </c>
      <c r="AX155" s="14" t="s">
        <v>73</v>
      </c>
      <c r="AY155" s="264" t="s">
        <v>132</v>
      </c>
    </row>
    <row r="156" s="14" customFormat="1">
      <c r="A156" s="14"/>
      <c r="B156" s="254"/>
      <c r="C156" s="255"/>
      <c r="D156" s="239" t="s">
        <v>141</v>
      </c>
      <c r="E156" s="256" t="s">
        <v>1</v>
      </c>
      <c r="F156" s="257" t="s">
        <v>184</v>
      </c>
      <c r="G156" s="255"/>
      <c r="H156" s="258">
        <v>43.354999999999997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141</v>
      </c>
      <c r="AU156" s="264" t="s">
        <v>82</v>
      </c>
      <c r="AV156" s="14" t="s">
        <v>82</v>
      </c>
      <c r="AW156" s="14" t="s">
        <v>30</v>
      </c>
      <c r="AX156" s="14" t="s">
        <v>73</v>
      </c>
      <c r="AY156" s="264" t="s">
        <v>132</v>
      </c>
    </row>
    <row r="157" s="14" customFormat="1">
      <c r="A157" s="14"/>
      <c r="B157" s="254"/>
      <c r="C157" s="255"/>
      <c r="D157" s="239" t="s">
        <v>141</v>
      </c>
      <c r="E157" s="256" t="s">
        <v>1</v>
      </c>
      <c r="F157" s="257" t="s">
        <v>185</v>
      </c>
      <c r="G157" s="255"/>
      <c r="H157" s="258">
        <v>-123.883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141</v>
      </c>
      <c r="AU157" s="264" t="s">
        <v>82</v>
      </c>
      <c r="AV157" s="14" t="s">
        <v>82</v>
      </c>
      <c r="AW157" s="14" t="s">
        <v>30</v>
      </c>
      <c r="AX157" s="14" t="s">
        <v>73</v>
      </c>
      <c r="AY157" s="264" t="s">
        <v>132</v>
      </c>
    </row>
    <row r="158" s="14" customFormat="1">
      <c r="A158" s="14"/>
      <c r="B158" s="254"/>
      <c r="C158" s="255"/>
      <c r="D158" s="239" t="s">
        <v>141</v>
      </c>
      <c r="E158" s="256" t="s">
        <v>1</v>
      </c>
      <c r="F158" s="257" t="s">
        <v>186</v>
      </c>
      <c r="G158" s="255"/>
      <c r="H158" s="258">
        <v>102.816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141</v>
      </c>
      <c r="AU158" s="264" t="s">
        <v>82</v>
      </c>
      <c r="AV158" s="14" t="s">
        <v>82</v>
      </c>
      <c r="AW158" s="14" t="s">
        <v>30</v>
      </c>
      <c r="AX158" s="14" t="s">
        <v>73</v>
      </c>
      <c r="AY158" s="264" t="s">
        <v>132</v>
      </c>
    </row>
    <row r="159" s="14" customFormat="1">
      <c r="A159" s="14"/>
      <c r="B159" s="254"/>
      <c r="C159" s="255"/>
      <c r="D159" s="239" t="s">
        <v>141</v>
      </c>
      <c r="E159" s="256" t="s">
        <v>1</v>
      </c>
      <c r="F159" s="257" t="s">
        <v>187</v>
      </c>
      <c r="G159" s="255"/>
      <c r="H159" s="258">
        <v>4.1760000000000002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4" t="s">
        <v>141</v>
      </c>
      <c r="AU159" s="264" t="s">
        <v>82</v>
      </c>
      <c r="AV159" s="14" t="s">
        <v>82</v>
      </c>
      <c r="AW159" s="14" t="s">
        <v>30</v>
      </c>
      <c r="AX159" s="14" t="s">
        <v>73</v>
      </c>
      <c r="AY159" s="264" t="s">
        <v>132</v>
      </c>
    </row>
    <row r="160" s="14" customFormat="1">
      <c r="A160" s="14"/>
      <c r="B160" s="254"/>
      <c r="C160" s="255"/>
      <c r="D160" s="239" t="s">
        <v>141</v>
      </c>
      <c r="E160" s="256" t="s">
        <v>1</v>
      </c>
      <c r="F160" s="257" t="s">
        <v>188</v>
      </c>
      <c r="G160" s="255"/>
      <c r="H160" s="258">
        <v>-20.399999999999999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141</v>
      </c>
      <c r="AU160" s="264" t="s">
        <v>82</v>
      </c>
      <c r="AV160" s="14" t="s">
        <v>82</v>
      </c>
      <c r="AW160" s="14" t="s">
        <v>30</v>
      </c>
      <c r="AX160" s="14" t="s">
        <v>73</v>
      </c>
      <c r="AY160" s="264" t="s">
        <v>132</v>
      </c>
    </row>
    <row r="161" s="14" customFormat="1">
      <c r="A161" s="14"/>
      <c r="B161" s="254"/>
      <c r="C161" s="255"/>
      <c r="D161" s="239" t="s">
        <v>141</v>
      </c>
      <c r="E161" s="256" t="s">
        <v>1</v>
      </c>
      <c r="F161" s="257" t="s">
        <v>189</v>
      </c>
      <c r="G161" s="255"/>
      <c r="H161" s="258">
        <v>108.59999999999999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141</v>
      </c>
      <c r="AU161" s="264" t="s">
        <v>82</v>
      </c>
      <c r="AV161" s="14" t="s">
        <v>82</v>
      </c>
      <c r="AW161" s="14" t="s">
        <v>30</v>
      </c>
      <c r="AX161" s="14" t="s">
        <v>73</v>
      </c>
      <c r="AY161" s="264" t="s">
        <v>132</v>
      </c>
    </row>
    <row r="162" s="14" customFormat="1">
      <c r="A162" s="14"/>
      <c r="B162" s="254"/>
      <c r="C162" s="255"/>
      <c r="D162" s="239" t="s">
        <v>141</v>
      </c>
      <c r="E162" s="256" t="s">
        <v>1</v>
      </c>
      <c r="F162" s="257" t="s">
        <v>190</v>
      </c>
      <c r="G162" s="255"/>
      <c r="H162" s="258">
        <v>2.5920000000000001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141</v>
      </c>
      <c r="AU162" s="264" t="s">
        <v>82</v>
      </c>
      <c r="AV162" s="14" t="s">
        <v>82</v>
      </c>
      <c r="AW162" s="14" t="s">
        <v>30</v>
      </c>
      <c r="AX162" s="14" t="s">
        <v>73</v>
      </c>
      <c r="AY162" s="264" t="s">
        <v>132</v>
      </c>
    </row>
    <row r="163" s="14" customFormat="1">
      <c r="A163" s="14"/>
      <c r="B163" s="254"/>
      <c r="C163" s="255"/>
      <c r="D163" s="239" t="s">
        <v>141</v>
      </c>
      <c r="E163" s="256" t="s">
        <v>1</v>
      </c>
      <c r="F163" s="257" t="s">
        <v>191</v>
      </c>
      <c r="G163" s="255"/>
      <c r="H163" s="258">
        <v>-30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141</v>
      </c>
      <c r="AU163" s="264" t="s">
        <v>82</v>
      </c>
      <c r="AV163" s="14" t="s">
        <v>82</v>
      </c>
      <c r="AW163" s="14" t="s">
        <v>30</v>
      </c>
      <c r="AX163" s="14" t="s">
        <v>73</v>
      </c>
      <c r="AY163" s="264" t="s">
        <v>132</v>
      </c>
    </row>
    <row r="164" s="14" customFormat="1">
      <c r="A164" s="14"/>
      <c r="B164" s="254"/>
      <c r="C164" s="255"/>
      <c r="D164" s="239" t="s">
        <v>141</v>
      </c>
      <c r="E164" s="256" t="s">
        <v>1</v>
      </c>
      <c r="F164" s="257" t="s">
        <v>192</v>
      </c>
      <c r="G164" s="255"/>
      <c r="H164" s="258">
        <v>293.63799999999998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141</v>
      </c>
      <c r="AU164" s="264" t="s">
        <v>82</v>
      </c>
      <c r="AV164" s="14" t="s">
        <v>82</v>
      </c>
      <c r="AW164" s="14" t="s">
        <v>30</v>
      </c>
      <c r="AX164" s="14" t="s">
        <v>73</v>
      </c>
      <c r="AY164" s="264" t="s">
        <v>132</v>
      </c>
    </row>
    <row r="165" s="14" customFormat="1">
      <c r="A165" s="14"/>
      <c r="B165" s="254"/>
      <c r="C165" s="255"/>
      <c r="D165" s="239" t="s">
        <v>141</v>
      </c>
      <c r="E165" s="256" t="s">
        <v>1</v>
      </c>
      <c r="F165" s="257" t="s">
        <v>193</v>
      </c>
      <c r="G165" s="255"/>
      <c r="H165" s="258">
        <v>9.2159999999999993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141</v>
      </c>
      <c r="AU165" s="264" t="s">
        <v>82</v>
      </c>
      <c r="AV165" s="14" t="s">
        <v>82</v>
      </c>
      <c r="AW165" s="14" t="s">
        <v>30</v>
      </c>
      <c r="AX165" s="14" t="s">
        <v>73</v>
      </c>
      <c r="AY165" s="264" t="s">
        <v>132</v>
      </c>
    </row>
    <row r="166" s="14" customFormat="1">
      <c r="A166" s="14"/>
      <c r="B166" s="254"/>
      <c r="C166" s="255"/>
      <c r="D166" s="239" t="s">
        <v>141</v>
      </c>
      <c r="E166" s="256" t="s">
        <v>1</v>
      </c>
      <c r="F166" s="257" t="s">
        <v>194</v>
      </c>
      <c r="G166" s="255"/>
      <c r="H166" s="258">
        <v>-46.560000000000002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141</v>
      </c>
      <c r="AU166" s="264" t="s">
        <v>82</v>
      </c>
      <c r="AV166" s="14" t="s">
        <v>82</v>
      </c>
      <c r="AW166" s="14" t="s">
        <v>30</v>
      </c>
      <c r="AX166" s="14" t="s">
        <v>73</v>
      </c>
      <c r="AY166" s="264" t="s">
        <v>132</v>
      </c>
    </row>
    <row r="167" s="15" customFormat="1">
      <c r="A167" s="15"/>
      <c r="B167" s="265"/>
      <c r="C167" s="266"/>
      <c r="D167" s="239" t="s">
        <v>141</v>
      </c>
      <c r="E167" s="267" t="s">
        <v>1</v>
      </c>
      <c r="F167" s="268" t="s">
        <v>195</v>
      </c>
      <c r="G167" s="266"/>
      <c r="H167" s="269">
        <v>1043.547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141</v>
      </c>
      <c r="AU167" s="275" t="s">
        <v>82</v>
      </c>
      <c r="AV167" s="15" t="s">
        <v>138</v>
      </c>
      <c r="AW167" s="15" t="s">
        <v>30</v>
      </c>
      <c r="AX167" s="15" t="s">
        <v>80</v>
      </c>
      <c r="AY167" s="275" t="s">
        <v>132</v>
      </c>
    </row>
    <row r="168" s="2" customFormat="1" ht="24.15" customHeight="1">
      <c r="A168" s="38"/>
      <c r="B168" s="39"/>
      <c r="C168" s="226" t="s">
        <v>196</v>
      </c>
      <c r="D168" s="226" t="s">
        <v>134</v>
      </c>
      <c r="E168" s="227" t="s">
        <v>197</v>
      </c>
      <c r="F168" s="228" t="s">
        <v>198</v>
      </c>
      <c r="G168" s="229" t="s">
        <v>199</v>
      </c>
      <c r="H168" s="230">
        <v>1428.4739999999999</v>
      </c>
      <c r="I168" s="231"/>
      <c r="J168" s="232">
        <f>ROUND(I168*H168,2)</f>
        <v>0</v>
      </c>
      <c r="K168" s="228" t="s">
        <v>147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0.00084999999999999995</v>
      </c>
      <c r="R168" s="235">
        <f>Q168*H168</f>
        <v>1.2142028999999999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138</v>
      </c>
      <c r="AT168" s="237" t="s">
        <v>134</v>
      </c>
      <c r="AU168" s="237" t="s">
        <v>82</v>
      </c>
      <c r="AY168" s="17" t="s">
        <v>132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138</v>
      </c>
      <c r="BM168" s="237" t="s">
        <v>200</v>
      </c>
    </row>
    <row r="169" s="2" customFormat="1">
      <c r="A169" s="38"/>
      <c r="B169" s="39"/>
      <c r="C169" s="40"/>
      <c r="D169" s="239" t="s">
        <v>140</v>
      </c>
      <c r="E169" s="40"/>
      <c r="F169" s="240" t="s">
        <v>201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140</v>
      </c>
      <c r="AU169" s="17" t="s">
        <v>82</v>
      </c>
    </row>
    <row r="170" s="13" customFormat="1">
      <c r="A170" s="13"/>
      <c r="B170" s="244"/>
      <c r="C170" s="245"/>
      <c r="D170" s="239" t="s">
        <v>141</v>
      </c>
      <c r="E170" s="246" t="s">
        <v>1</v>
      </c>
      <c r="F170" s="247" t="s">
        <v>202</v>
      </c>
      <c r="G170" s="245"/>
      <c r="H170" s="246" t="s">
        <v>1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141</v>
      </c>
      <c r="AU170" s="253" t="s">
        <v>82</v>
      </c>
      <c r="AV170" s="13" t="s">
        <v>80</v>
      </c>
      <c r="AW170" s="13" t="s">
        <v>30</v>
      </c>
      <c r="AX170" s="13" t="s">
        <v>73</v>
      </c>
      <c r="AY170" s="253" t="s">
        <v>132</v>
      </c>
    </row>
    <row r="171" s="14" customFormat="1">
      <c r="A171" s="14"/>
      <c r="B171" s="254"/>
      <c r="C171" s="255"/>
      <c r="D171" s="239" t="s">
        <v>141</v>
      </c>
      <c r="E171" s="256" t="s">
        <v>1</v>
      </c>
      <c r="F171" s="257" t="s">
        <v>203</v>
      </c>
      <c r="G171" s="255"/>
      <c r="H171" s="258">
        <v>549.01700000000005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141</v>
      </c>
      <c r="AU171" s="264" t="s">
        <v>82</v>
      </c>
      <c r="AV171" s="14" t="s">
        <v>82</v>
      </c>
      <c r="AW171" s="14" t="s">
        <v>30</v>
      </c>
      <c r="AX171" s="14" t="s">
        <v>73</v>
      </c>
      <c r="AY171" s="264" t="s">
        <v>132</v>
      </c>
    </row>
    <row r="172" s="14" customFormat="1">
      <c r="A172" s="14"/>
      <c r="B172" s="254"/>
      <c r="C172" s="255"/>
      <c r="D172" s="239" t="s">
        <v>141</v>
      </c>
      <c r="E172" s="256" t="s">
        <v>1</v>
      </c>
      <c r="F172" s="257" t="s">
        <v>204</v>
      </c>
      <c r="G172" s="255"/>
      <c r="H172" s="258">
        <v>37.700000000000003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141</v>
      </c>
      <c r="AU172" s="264" t="s">
        <v>82</v>
      </c>
      <c r="AV172" s="14" t="s">
        <v>82</v>
      </c>
      <c r="AW172" s="14" t="s">
        <v>30</v>
      </c>
      <c r="AX172" s="14" t="s">
        <v>73</v>
      </c>
      <c r="AY172" s="264" t="s">
        <v>132</v>
      </c>
    </row>
    <row r="173" s="14" customFormat="1">
      <c r="A173" s="14"/>
      <c r="B173" s="254"/>
      <c r="C173" s="255"/>
      <c r="D173" s="239" t="s">
        <v>141</v>
      </c>
      <c r="E173" s="256" t="s">
        <v>1</v>
      </c>
      <c r="F173" s="257" t="s">
        <v>205</v>
      </c>
      <c r="G173" s="255"/>
      <c r="H173" s="258">
        <v>171.36000000000001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141</v>
      </c>
      <c r="AU173" s="264" t="s">
        <v>82</v>
      </c>
      <c r="AV173" s="14" t="s">
        <v>82</v>
      </c>
      <c r="AW173" s="14" t="s">
        <v>30</v>
      </c>
      <c r="AX173" s="14" t="s">
        <v>73</v>
      </c>
      <c r="AY173" s="264" t="s">
        <v>132</v>
      </c>
    </row>
    <row r="174" s="14" customFormat="1">
      <c r="A174" s="14"/>
      <c r="B174" s="254"/>
      <c r="C174" s="255"/>
      <c r="D174" s="239" t="s">
        <v>141</v>
      </c>
      <c r="E174" s="256" t="s">
        <v>1</v>
      </c>
      <c r="F174" s="257" t="s">
        <v>206</v>
      </c>
      <c r="G174" s="255"/>
      <c r="H174" s="258">
        <v>181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141</v>
      </c>
      <c r="AU174" s="264" t="s">
        <v>82</v>
      </c>
      <c r="AV174" s="14" t="s">
        <v>82</v>
      </c>
      <c r="AW174" s="14" t="s">
        <v>30</v>
      </c>
      <c r="AX174" s="14" t="s">
        <v>73</v>
      </c>
      <c r="AY174" s="264" t="s">
        <v>132</v>
      </c>
    </row>
    <row r="175" s="14" customFormat="1">
      <c r="A175" s="14"/>
      <c r="B175" s="254"/>
      <c r="C175" s="255"/>
      <c r="D175" s="239" t="s">
        <v>141</v>
      </c>
      <c r="E175" s="256" t="s">
        <v>1</v>
      </c>
      <c r="F175" s="257" t="s">
        <v>207</v>
      </c>
      <c r="G175" s="255"/>
      <c r="H175" s="258">
        <v>489.39699999999999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141</v>
      </c>
      <c r="AU175" s="264" t="s">
        <v>82</v>
      </c>
      <c r="AV175" s="14" t="s">
        <v>82</v>
      </c>
      <c r="AW175" s="14" t="s">
        <v>30</v>
      </c>
      <c r="AX175" s="14" t="s">
        <v>73</v>
      </c>
      <c r="AY175" s="264" t="s">
        <v>132</v>
      </c>
    </row>
    <row r="176" s="15" customFormat="1">
      <c r="A176" s="15"/>
      <c r="B176" s="265"/>
      <c r="C176" s="266"/>
      <c r="D176" s="239" t="s">
        <v>141</v>
      </c>
      <c r="E176" s="267" t="s">
        <v>1</v>
      </c>
      <c r="F176" s="268" t="s">
        <v>195</v>
      </c>
      <c r="G176" s="266"/>
      <c r="H176" s="269">
        <v>1428.4739999999999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141</v>
      </c>
      <c r="AU176" s="275" t="s">
        <v>82</v>
      </c>
      <c r="AV176" s="15" t="s">
        <v>138</v>
      </c>
      <c r="AW176" s="15" t="s">
        <v>30</v>
      </c>
      <c r="AX176" s="15" t="s">
        <v>80</v>
      </c>
      <c r="AY176" s="275" t="s">
        <v>132</v>
      </c>
    </row>
    <row r="177" s="2" customFormat="1" ht="24.15" customHeight="1">
      <c r="A177" s="38"/>
      <c r="B177" s="39"/>
      <c r="C177" s="226" t="s">
        <v>208</v>
      </c>
      <c r="D177" s="226" t="s">
        <v>134</v>
      </c>
      <c r="E177" s="227" t="s">
        <v>209</v>
      </c>
      <c r="F177" s="228" t="s">
        <v>210</v>
      </c>
      <c r="G177" s="229" t="s">
        <v>199</v>
      </c>
      <c r="H177" s="230">
        <v>1428.4739999999999</v>
      </c>
      <c r="I177" s="231"/>
      <c r="J177" s="232">
        <f>ROUND(I177*H177,2)</f>
        <v>0</v>
      </c>
      <c r="K177" s="228" t="s">
        <v>147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138</v>
      </c>
      <c r="AT177" s="237" t="s">
        <v>134</v>
      </c>
      <c r="AU177" s="237" t="s">
        <v>82</v>
      </c>
      <c r="AY177" s="17" t="s">
        <v>132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138</v>
      </c>
      <c r="BM177" s="237" t="s">
        <v>211</v>
      </c>
    </row>
    <row r="178" s="2" customFormat="1">
      <c r="A178" s="38"/>
      <c r="B178" s="39"/>
      <c r="C178" s="40"/>
      <c r="D178" s="239" t="s">
        <v>140</v>
      </c>
      <c r="E178" s="40"/>
      <c r="F178" s="240" t="s">
        <v>212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140</v>
      </c>
      <c r="AU178" s="17" t="s">
        <v>82</v>
      </c>
    </row>
    <row r="179" s="14" customFormat="1">
      <c r="A179" s="14"/>
      <c r="B179" s="254"/>
      <c r="C179" s="255"/>
      <c r="D179" s="239" t="s">
        <v>141</v>
      </c>
      <c r="E179" s="256" t="s">
        <v>1</v>
      </c>
      <c r="F179" s="257" t="s">
        <v>213</v>
      </c>
      <c r="G179" s="255"/>
      <c r="H179" s="258">
        <v>1428.4739999999999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141</v>
      </c>
      <c r="AU179" s="264" t="s">
        <v>82</v>
      </c>
      <c r="AV179" s="14" t="s">
        <v>82</v>
      </c>
      <c r="AW179" s="14" t="s">
        <v>30</v>
      </c>
      <c r="AX179" s="14" t="s">
        <v>80</v>
      </c>
      <c r="AY179" s="264" t="s">
        <v>132</v>
      </c>
    </row>
    <row r="180" s="2" customFormat="1" ht="37.8" customHeight="1">
      <c r="A180" s="38"/>
      <c r="B180" s="39"/>
      <c r="C180" s="226" t="s">
        <v>214</v>
      </c>
      <c r="D180" s="226" t="s">
        <v>134</v>
      </c>
      <c r="E180" s="227" t="s">
        <v>215</v>
      </c>
      <c r="F180" s="228" t="s">
        <v>216</v>
      </c>
      <c r="G180" s="229" t="s">
        <v>173</v>
      </c>
      <c r="H180" s="230">
        <v>1043.547</v>
      </c>
      <c r="I180" s="231"/>
      <c r="J180" s="232">
        <f>ROUND(I180*H180,2)</f>
        <v>0</v>
      </c>
      <c r="K180" s="228" t="s">
        <v>147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138</v>
      </c>
      <c r="AT180" s="237" t="s">
        <v>134</v>
      </c>
      <c r="AU180" s="237" t="s">
        <v>82</v>
      </c>
      <c r="AY180" s="17" t="s">
        <v>132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138</v>
      </c>
      <c r="BM180" s="237" t="s">
        <v>217</v>
      </c>
    </row>
    <row r="181" s="2" customFormat="1">
      <c r="A181" s="38"/>
      <c r="B181" s="39"/>
      <c r="C181" s="40"/>
      <c r="D181" s="239" t="s">
        <v>140</v>
      </c>
      <c r="E181" s="40"/>
      <c r="F181" s="240" t="s">
        <v>218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140</v>
      </c>
      <c r="AU181" s="17" t="s">
        <v>82</v>
      </c>
    </row>
    <row r="182" s="13" customFormat="1">
      <c r="A182" s="13"/>
      <c r="B182" s="244"/>
      <c r="C182" s="245"/>
      <c r="D182" s="239" t="s">
        <v>141</v>
      </c>
      <c r="E182" s="246" t="s">
        <v>1</v>
      </c>
      <c r="F182" s="247" t="s">
        <v>219</v>
      </c>
      <c r="G182" s="245"/>
      <c r="H182" s="246" t="s">
        <v>1</v>
      </c>
      <c r="I182" s="248"/>
      <c r="J182" s="245"/>
      <c r="K182" s="245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141</v>
      </c>
      <c r="AU182" s="253" t="s">
        <v>82</v>
      </c>
      <c r="AV182" s="13" t="s">
        <v>80</v>
      </c>
      <c r="AW182" s="13" t="s">
        <v>30</v>
      </c>
      <c r="AX182" s="13" t="s">
        <v>73</v>
      </c>
      <c r="AY182" s="253" t="s">
        <v>132</v>
      </c>
    </row>
    <row r="183" s="14" customFormat="1">
      <c r="A183" s="14"/>
      <c r="B183" s="254"/>
      <c r="C183" s="255"/>
      <c r="D183" s="239" t="s">
        <v>141</v>
      </c>
      <c r="E183" s="256" t="s">
        <v>1</v>
      </c>
      <c r="F183" s="257" t="s">
        <v>220</v>
      </c>
      <c r="G183" s="255"/>
      <c r="H183" s="258">
        <v>1043.547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141</v>
      </c>
      <c r="AU183" s="264" t="s">
        <v>82</v>
      </c>
      <c r="AV183" s="14" t="s">
        <v>82</v>
      </c>
      <c r="AW183" s="14" t="s">
        <v>30</v>
      </c>
      <c r="AX183" s="14" t="s">
        <v>80</v>
      </c>
      <c r="AY183" s="264" t="s">
        <v>132</v>
      </c>
    </row>
    <row r="184" s="2" customFormat="1" ht="37.8" customHeight="1">
      <c r="A184" s="38"/>
      <c r="B184" s="39"/>
      <c r="C184" s="226" t="s">
        <v>221</v>
      </c>
      <c r="D184" s="226" t="s">
        <v>134</v>
      </c>
      <c r="E184" s="227" t="s">
        <v>222</v>
      </c>
      <c r="F184" s="228" t="s">
        <v>223</v>
      </c>
      <c r="G184" s="229" t="s">
        <v>173</v>
      </c>
      <c r="H184" s="230">
        <v>15653.205</v>
      </c>
      <c r="I184" s="231"/>
      <c r="J184" s="232">
        <f>ROUND(I184*H184,2)</f>
        <v>0</v>
      </c>
      <c r="K184" s="228" t="s">
        <v>147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138</v>
      </c>
      <c r="AT184" s="237" t="s">
        <v>134</v>
      </c>
      <c r="AU184" s="237" t="s">
        <v>82</v>
      </c>
      <c r="AY184" s="17" t="s">
        <v>132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138</v>
      </c>
      <c r="BM184" s="237" t="s">
        <v>224</v>
      </c>
    </row>
    <row r="185" s="2" customFormat="1">
      <c r="A185" s="38"/>
      <c r="B185" s="39"/>
      <c r="C185" s="40"/>
      <c r="D185" s="239" t="s">
        <v>140</v>
      </c>
      <c r="E185" s="40"/>
      <c r="F185" s="240" t="s">
        <v>225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140</v>
      </c>
      <c r="AU185" s="17" t="s">
        <v>82</v>
      </c>
    </row>
    <row r="186" s="13" customFormat="1">
      <c r="A186" s="13"/>
      <c r="B186" s="244"/>
      <c r="C186" s="245"/>
      <c r="D186" s="239" t="s">
        <v>141</v>
      </c>
      <c r="E186" s="246" t="s">
        <v>1</v>
      </c>
      <c r="F186" s="247" t="s">
        <v>226</v>
      </c>
      <c r="G186" s="245"/>
      <c r="H186" s="246" t="s">
        <v>1</v>
      </c>
      <c r="I186" s="248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141</v>
      </c>
      <c r="AU186" s="253" t="s">
        <v>82</v>
      </c>
      <c r="AV186" s="13" t="s">
        <v>80</v>
      </c>
      <c r="AW186" s="13" t="s">
        <v>30</v>
      </c>
      <c r="AX186" s="13" t="s">
        <v>73</v>
      </c>
      <c r="AY186" s="253" t="s">
        <v>132</v>
      </c>
    </row>
    <row r="187" s="14" customFormat="1">
      <c r="A187" s="14"/>
      <c r="B187" s="254"/>
      <c r="C187" s="255"/>
      <c r="D187" s="239" t="s">
        <v>141</v>
      </c>
      <c r="E187" s="256" t="s">
        <v>1</v>
      </c>
      <c r="F187" s="257" t="s">
        <v>227</v>
      </c>
      <c r="G187" s="255"/>
      <c r="H187" s="258">
        <v>15653.205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141</v>
      </c>
      <c r="AU187" s="264" t="s">
        <v>82</v>
      </c>
      <c r="AV187" s="14" t="s">
        <v>82</v>
      </c>
      <c r="AW187" s="14" t="s">
        <v>30</v>
      </c>
      <c r="AX187" s="14" t="s">
        <v>80</v>
      </c>
      <c r="AY187" s="264" t="s">
        <v>132</v>
      </c>
    </row>
    <row r="188" s="2" customFormat="1" ht="33" customHeight="1">
      <c r="A188" s="38"/>
      <c r="B188" s="39"/>
      <c r="C188" s="226" t="s">
        <v>8</v>
      </c>
      <c r="D188" s="226" t="s">
        <v>134</v>
      </c>
      <c r="E188" s="227" t="s">
        <v>228</v>
      </c>
      <c r="F188" s="228" t="s">
        <v>229</v>
      </c>
      <c r="G188" s="229" t="s">
        <v>230</v>
      </c>
      <c r="H188" s="230">
        <v>2285.558</v>
      </c>
      <c r="I188" s="231"/>
      <c r="J188" s="232">
        <f>ROUND(I188*H188,2)</f>
        <v>0</v>
      </c>
      <c r="K188" s="228" t="s">
        <v>147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138</v>
      </c>
      <c r="AT188" s="237" t="s">
        <v>134</v>
      </c>
      <c r="AU188" s="237" t="s">
        <v>82</v>
      </c>
      <c r="AY188" s="17" t="s">
        <v>132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138</v>
      </c>
      <c r="BM188" s="237" t="s">
        <v>231</v>
      </c>
    </row>
    <row r="189" s="2" customFormat="1">
      <c r="A189" s="38"/>
      <c r="B189" s="39"/>
      <c r="C189" s="40"/>
      <c r="D189" s="239" t="s">
        <v>140</v>
      </c>
      <c r="E189" s="40"/>
      <c r="F189" s="240" t="s">
        <v>232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140</v>
      </c>
      <c r="AU189" s="17" t="s">
        <v>82</v>
      </c>
    </row>
    <row r="190" s="14" customFormat="1">
      <c r="A190" s="14"/>
      <c r="B190" s="254"/>
      <c r="C190" s="255"/>
      <c r="D190" s="239" t="s">
        <v>141</v>
      </c>
      <c r="E190" s="256" t="s">
        <v>1</v>
      </c>
      <c r="F190" s="257" t="s">
        <v>233</v>
      </c>
      <c r="G190" s="255"/>
      <c r="H190" s="258">
        <v>2285.558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141</v>
      </c>
      <c r="AU190" s="264" t="s">
        <v>82</v>
      </c>
      <c r="AV190" s="14" t="s">
        <v>82</v>
      </c>
      <c r="AW190" s="14" t="s">
        <v>30</v>
      </c>
      <c r="AX190" s="14" t="s">
        <v>80</v>
      </c>
      <c r="AY190" s="264" t="s">
        <v>132</v>
      </c>
    </row>
    <row r="191" s="2" customFormat="1" ht="24.15" customHeight="1">
      <c r="A191" s="38"/>
      <c r="B191" s="39"/>
      <c r="C191" s="226" t="s">
        <v>234</v>
      </c>
      <c r="D191" s="226" t="s">
        <v>134</v>
      </c>
      <c r="E191" s="227" t="s">
        <v>235</v>
      </c>
      <c r="F191" s="228" t="s">
        <v>236</v>
      </c>
      <c r="G191" s="229" t="s">
        <v>173</v>
      </c>
      <c r="H191" s="230">
        <v>477.68200000000002</v>
      </c>
      <c r="I191" s="231"/>
      <c r="J191" s="232">
        <f>ROUND(I191*H191,2)</f>
        <v>0</v>
      </c>
      <c r="K191" s="228" t="s">
        <v>147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138</v>
      </c>
      <c r="AT191" s="237" t="s">
        <v>134</v>
      </c>
      <c r="AU191" s="237" t="s">
        <v>82</v>
      </c>
      <c r="AY191" s="17" t="s">
        <v>132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138</v>
      </c>
      <c r="BM191" s="237" t="s">
        <v>237</v>
      </c>
    </row>
    <row r="192" s="2" customFormat="1">
      <c r="A192" s="38"/>
      <c r="B192" s="39"/>
      <c r="C192" s="40"/>
      <c r="D192" s="239" t="s">
        <v>140</v>
      </c>
      <c r="E192" s="40"/>
      <c r="F192" s="240" t="s">
        <v>238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140</v>
      </c>
      <c r="AU192" s="17" t="s">
        <v>82</v>
      </c>
    </row>
    <row r="193" s="13" customFormat="1">
      <c r="A193" s="13"/>
      <c r="B193" s="244"/>
      <c r="C193" s="245"/>
      <c r="D193" s="239" t="s">
        <v>141</v>
      </c>
      <c r="E193" s="246" t="s">
        <v>1</v>
      </c>
      <c r="F193" s="247" t="s">
        <v>239</v>
      </c>
      <c r="G193" s="245"/>
      <c r="H193" s="246" t="s">
        <v>1</v>
      </c>
      <c r="I193" s="248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141</v>
      </c>
      <c r="AU193" s="253" t="s">
        <v>82</v>
      </c>
      <c r="AV193" s="13" t="s">
        <v>80</v>
      </c>
      <c r="AW193" s="13" t="s">
        <v>30</v>
      </c>
      <c r="AX193" s="13" t="s">
        <v>73</v>
      </c>
      <c r="AY193" s="253" t="s">
        <v>132</v>
      </c>
    </row>
    <row r="194" s="14" customFormat="1">
      <c r="A194" s="14"/>
      <c r="B194" s="254"/>
      <c r="C194" s="255"/>
      <c r="D194" s="239" t="s">
        <v>141</v>
      </c>
      <c r="E194" s="256" t="s">
        <v>1</v>
      </c>
      <c r="F194" s="257" t="s">
        <v>220</v>
      </c>
      <c r="G194" s="255"/>
      <c r="H194" s="258">
        <v>1043.547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141</v>
      </c>
      <c r="AU194" s="264" t="s">
        <v>82</v>
      </c>
      <c r="AV194" s="14" t="s">
        <v>82</v>
      </c>
      <c r="AW194" s="14" t="s">
        <v>30</v>
      </c>
      <c r="AX194" s="14" t="s">
        <v>73</v>
      </c>
      <c r="AY194" s="264" t="s">
        <v>132</v>
      </c>
    </row>
    <row r="195" s="13" customFormat="1">
      <c r="A195" s="13"/>
      <c r="B195" s="244"/>
      <c r="C195" s="245"/>
      <c r="D195" s="239" t="s">
        <v>141</v>
      </c>
      <c r="E195" s="246" t="s">
        <v>1</v>
      </c>
      <c r="F195" s="247" t="s">
        <v>240</v>
      </c>
      <c r="G195" s="245"/>
      <c r="H195" s="246" t="s">
        <v>1</v>
      </c>
      <c r="I195" s="248"/>
      <c r="J195" s="245"/>
      <c r="K195" s="245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141</v>
      </c>
      <c r="AU195" s="253" t="s">
        <v>82</v>
      </c>
      <c r="AV195" s="13" t="s">
        <v>80</v>
      </c>
      <c r="AW195" s="13" t="s">
        <v>30</v>
      </c>
      <c r="AX195" s="13" t="s">
        <v>73</v>
      </c>
      <c r="AY195" s="253" t="s">
        <v>132</v>
      </c>
    </row>
    <row r="196" s="14" customFormat="1">
      <c r="A196" s="14"/>
      <c r="B196" s="254"/>
      <c r="C196" s="255"/>
      <c r="D196" s="239" t="s">
        <v>141</v>
      </c>
      <c r="E196" s="256" t="s">
        <v>1</v>
      </c>
      <c r="F196" s="257" t="s">
        <v>241</v>
      </c>
      <c r="G196" s="255"/>
      <c r="H196" s="258">
        <v>-135.03299999999999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4" t="s">
        <v>141</v>
      </c>
      <c r="AU196" s="264" t="s">
        <v>82</v>
      </c>
      <c r="AV196" s="14" t="s">
        <v>82</v>
      </c>
      <c r="AW196" s="14" t="s">
        <v>30</v>
      </c>
      <c r="AX196" s="14" t="s">
        <v>73</v>
      </c>
      <c r="AY196" s="264" t="s">
        <v>132</v>
      </c>
    </row>
    <row r="197" s="14" customFormat="1">
      <c r="A197" s="14"/>
      <c r="B197" s="254"/>
      <c r="C197" s="255"/>
      <c r="D197" s="239" t="s">
        <v>141</v>
      </c>
      <c r="E197" s="256" t="s">
        <v>1</v>
      </c>
      <c r="F197" s="257" t="s">
        <v>242</v>
      </c>
      <c r="G197" s="255"/>
      <c r="H197" s="258">
        <v>-7.4749999999999996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141</v>
      </c>
      <c r="AU197" s="264" t="s">
        <v>82</v>
      </c>
      <c r="AV197" s="14" t="s">
        <v>82</v>
      </c>
      <c r="AW197" s="14" t="s">
        <v>30</v>
      </c>
      <c r="AX197" s="14" t="s">
        <v>73</v>
      </c>
      <c r="AY197" s="264" t="s">
        <v>132</v>
      </c>
    </row>
    <row r="198" s="14" customFormat="1">
      <c r="A198" s="14"/>
      <c r="B198" s="254"/>
      <c r="C198" s="255"/>
      <c r="D198" s="239" t="s">
        <v>141</v>
      </c>
      <c r="E198" s="256" t="s">
        <v>1</v>
      </c>
      <c r="F198" s="257" t="s">
        <v>243</v>
      </c>
      <c r="G198" s="255"/>
      <c r="H198" s="258">
        <v>-38.783999999999999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141</v>
      </c>
      <c r="AU198" s="264" t="s">
        <v>82</v>
      </c>
      <c r="AV198" s="14" t="s">
        <v>82</v>
      </c>
      <c r="AW198" s="14" t="s">
        <v>30</v>
      </c>
      <c r="AX198" s="14" t="s">
        <v>73</v>
      </c>
      <c r="AY198" s="264" t="s">
        <v>132</v>
      </c>
    </row>
    <row r="199" s="13" customFormat="1">
      <c r="A199" s="13"/>
      <c r="B199" s="244"/>
      <c r="C199" s="245"/>
      <c r="D199" s="239" t="s">
        <v>141</v>
      </c>
      <c r="E199" s="246" t="s">
        <v>1</v>
      </c>
      <c r="F199" s="247" t="s">
        <v>244</v>
      </c>
      <c r="G199" s="245"/>
      <c r="H199" s="246" t="s">
        <v>1</v>
      </c>
      <c r="I199" s="248"/>
      <c r="J199" s="245"/>
      <c r="K199" s="245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141</v>
      </c>
      <c r="AU199" s="253" t="s">
        <v>82</v>
      </c>
      <c r="AV199" s="13" t="s">
        <v>80</v>
      </c>
      <c r="AW199" s="13" t="s">
        <v>30</v>
      </c>
      <c r="AX199" s="13" t="s">
        <v>73</v>
      </c>
      <c r="AY199" s="253" t="s">
        <v>132</v>
      </c>
    </row>
    <row r="200" s="14" customFormat="1">
      <c r="A200" s="14"/>
      <c r="B200" s="254"/>
      <c r="C200" s="255"/>
      <c r="D200" s="239" t="s">
        <v>141</v>
      </c>
      <c r="E200" s="256" t="s">
        <v>1</v>
      </c>
      <c r="F200" s="257" t="s">
        <v>245</v>
      </c>
      <c r="G200" s="255"/>
      <c r="H200" s="258">
        <v>-300.33100000000002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141</v>
      </c>
      <c r="AU200" s="264" t="s">
        <v>82</v>
      </c>
      <c r="AV200" s="14" t="s">
        <v>82</v>
      </c>
      <c r="AW200" s="14" t="s">
        <v>30</v>
      </c>
      <c r="AX200" s="14" t="s">
        <v>73</v>
      </c>
      <c r="AY200" s="264" t="s">
        <v>132</v>
      </c>
    </row>
    <row r="201" s="14" customFormat="1">
      <c r="A201" s="14"/>
      <c r="B201" s="254"/>
      <c r="C201" s="255"/>
      <c r="D201" s="239" t="s">
        <v>141</v>
      </c>
      <c r="E201" s="256" t="s">
        <v>1</v>
      </c>
      <c r="F201" s="257" t="s">
        <v>246</v>
      </c>
      <c r="G201" s="255"/>
      <c r="H201" s="258">
        <v>-16.370000000000001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141</v>
      </c>
      <c r="AU201" s="264" t="s">
        <v>82</v>
      </c>
      <c r="AV201" s="14" t="s">
        <v>82</v>
      </c>
      <c r="AW201" s="14" t="s">
        <v>30</v>
      </c>
      <c r="AX201" s="14" t="s">
        <v>73</v>
      </c>
      <c r="AY201" s="264" t="s">
        <v>132</v>
      </c>
    </row>
    <row r="202" s="14" customFormat="1">
      <c r="A202" s="14"/>
      <c r="B202" s="254"/>
      <c r="C202" s="255"/>
      <c r="D202" s="239" t="s">
        <v>141</v>
      </c>
      <c r="E202" s="256" t="s">
        <v>1</v>
      </c>
      <c r="F202" s="257" t="s">
        <v>247</v>
      </c>
      <c r="G202" s="255"/>
      <c r="H202" s="258">
        <v>-67.872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141</v>
      </c>
      <c r="AU202" s="264" t="s">
        <v>82</v>
      </c>
      <c r="AV202" s="14" t="s">
        <v>82</v>
      </c>
      <c r="AW202" s="14" t="s">
        <v>30</v>
      </c>
      <c r="AX202" s="14" t="s">
        <v>73</v>
      </c>
      <c r="AY202" s="264" t="s">
        <v>132</v>
      </c>
    </row>
    <row r="203" s="15" customFormat="1">
      <c r="A203" s="15"/>
      <c r="B203" s="265"/>
      <c r="C203" s="266"/>
      <c r="D203" s="239" t="s">
        <v>141</v>
      </c>
      <c r="E203" s="267" t="s">
        <v>1</v>
      </c>
      <c r="F203" s="268" t="s">
        <v>195</v>
      </c>
      <c r="G203" s="266"/>
      <c r="H203" s="269">
        <v>477.68200000000002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5" t="s">
        <v>141</v>
      </c>
      <c r="AU203" s="275" t="s">
        <v>82</v>
      </c>
      <c r="AV203" s="15" t="s">
        <v>138</v>
      </c>
      <c r="AW203" s="15" t="s">
        <v>30</v>
      </c>
      <c r="AX203" s="15" t="s">
        <v>80</v>
      </c>
      <c r="AY203" s="275" t="s">
        <v>132</v>
      </c>
    </row>
    <row r="204" s="2" customFormat="1" ht="24.15" customHeight="1">
      <c r="A204" s="38"/>
      <c r="B204" s="39"/>
      <c r="C204" s="226" t="s">
        <v>248</v>
      </c>
      <c r="D204" s="226" t="s">
        <v>134</v>
      </c>
      <c r="E204" s="227" t="s">
        <v>249</v>
      </c>
      <c r="F204" s="228" t="s">
        <v>250</v>
      </c>
      <c r="G204" s="229" t="s">
        <v>173</v>
      </c>
      <c r="H204" s="230">
        <v>297.88400000000001</v>
      </c>
      <c r="I204" s="231"/>
      <c r="J204" s="232">
        <f>ROUND(I204*H204,2)</f>
        <v>0</v>
      </c>
      <c r="K204" s="228" t="s">
        <v>147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138</v>
      </c>
      <c r="AT204" s="237" t="s">
        <v>134</v>
      </c>
      <c r="AU204" s="237" t="s">
        <v>82</v>
      </c>
      <c r="AY204" s="17" t="s">
        <v>132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80</v>
      </c>
      <c r="BK204" s="238">
        <f>ROUND(I204*H204,2)</f>
        <v>0</v>
      </c>
      <c r="BL204" s="17" t="s">
        <v>138</v>
      </c>
      <c r="BM204" s="237" t="s">
        <v>251</v>
      </c>
    </row>
    <row r="205" s="2" customFormat="1">
      <c r="A205" s="38"/>
      <c r="B205" s="39"/>
      <c r="C205" s="40"/>
      <c r="D205" s="239" t="s">
        <v>140</v>
      </c>
      <c r="E205" s="40"/>
      <c r="F205" s="240" t="s">
        <v>252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140</v>
      </c>
      <c r="AU205" s="17" t="s">
        <v>82</v>
      </c>
    </row>
    <row r="206" s="13" customFormat="1">
      <c r="A206" s="13"/>
      <c r="B206" s="244"/>
      <c r="C206" s="245"/>
      <c r="D206" s="239" t="s">
        <v>141</v>
      </c>
      <c r="E206" s="246" t="s">
        <v>1</v>
      </c>
      <c r="F206" s="247" t="s">
        <v>239</v>
      </c>
      <c r="G206" s="245"/>
      <c r="H206" s="246" t="s">
        <v>1</v>
      </c>
      <c r="I206" s="248"/>
      <c r="J206" s="245"/>
      <c r="K206" s="245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141</v>
      </c>
      <c r="AU206" s="253" t="s">
        <v>82</v>
      </c>
      <c r="AV206" s="13" t="s">
        <v>80</v>
      </c>
      <c r="AW206" s="13" t="s">
        <v>30</v>
      </c>
      <c r="AX206" s="13" t="s">
        <v>73</v>
      </c>
      <c r="AY206" s="253" t="s">
        <v>132</v>
      </c>
    </row>
    <row r="207" s="14" customFormat="1">
      <c r="A207" s="14"/>
      <c r="B207" s="254"/>
      <c r="C207" s="255"/>
      <c r="D207" s="239" t="s">
        <v>141</v>
      </c>
      <c r="E207" s="256" t="s">
        <v>1</v>
      </c>
      <c r="F207" s="257" t="s">
        <v>253</v>
      </c>
      <c r="G207" s="255"/>
      <c r="H207" s="258">
        <v>300.33100000000002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141</v>
      </c>
      <c r="AU207" s="264" t="s">
        <v>82</v>
      </c>
      <c r="AV207" s="14" t="s">
        <v>82</v>
      </c>
      <c r="AW207" s="14" t="s">
        <v>30</v>
      </c>
      <c r="AX207" s="14" t="s">
        <v>73</v>
      </c>
      <c r="AY207" s="264" t="s">
        <v>132</v>
      </c>
    </row>
    <row r="208" s="14" customFormat="1">
      <c r="A208" s="14"/>
      <c r="B208" s="254"/>
      <c r="C208" s="255"/>
      <c r="D208" s="239" t="s">
        <v>141</v>
      </c>
      <c r="E208" s="256" t="s">
        <v>1</v>
      </c>
      <c r="F208" s="257" t="s">
        <v>254</v>
      </c>
      <c r="G208" s="255"/>
      <c r="H208" s="258">
        <v>16.370000000000001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141</v>
      </c>
      <c r="AU208" s="264" t="s">
        <v>82</v>
      </c>
      <c r="AV208" s="14" t="s">
        <v>82</v>
      </c>
      <c r="AW208" s="14" t="s">
        <v>30</v>
      </c>
      <c r="AX208" s="14" t="s">
        <v>73</v>
      </c>
      <c r="AY208" s="264" t="s">
        <v>132</v>
      </c>
    </row>
    <row r="209" s="14" customFormat="1">
      <c r="A209" s="14"/>
      <c r="B209" s="254"/>
      <c r="C209" s="255"/>
      <c r="D209" s="239" t="s">
        <v>141</v>
      </c>
      <c r="E209" s="256" t="s">
        <v>1</v>
      </c>
      <c r="F209" s="257" t="s">
        <v>255</v>
      </c>
      <c r="G209" s="255"/>
      <c r="H209" s="258">
        <v>67.872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141</v>
      </c>
      <c r="AU209" s="264" t="s">
        <v>82</v>
      </c>
      <c r="AV209" s="14" t="s">
        <v>82</v>
      </c>
      <c r="AW209" s="14" t="s">
        <v>30</v>
      </c>
      <c r="AX209" s="14" t="s">
        <v>73</v>
      </c>
      <c r="AY209" s="264" t="s">
        <v>132</v>
      </c>
    </row>
    <row r="210" s="14" customFormat="1">
      <c r="A210" s="14"/>
      <c r="B210" s="254"/>
      <c r="C210" s="255"/>
      <c r="D210" s="239" t="s">
        <v>141</v>
      </c>
      <c r="E210" s="256" t="s">
        <v>1</v>
      </c>
      <c r="F210" s="257" t="s">
        <v>256</v>
      </c>
      <c r="G210" s="255"/>
      <c r="H210" s="258">
        <v>-72.126999999999995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141</v>
      </c>
      <c r="AU210" s="264" t="s">
        <v>82</v>
      </c>
      <c r="AV210" s="14" t="s">
        <v>82</v>
      </c>
      <c r="AW210" s="14" t="s">
        <v>30</v>
      </c>
      <c r="AX210" s="14" t="s">
        <v>73</v>
      </c>
      <c r="AY210" s="264" t="s">
        <v>132</v>
      </c>
    </row>
    <row r="211" s="14" customFormat="1">
      <c r="A211" s="14"/>
      <c r="B211" s="254"/>
      <c r="C211" s="255"/>
      <c r="D211" s="239" t="s">
        <v>141</v>
      </c>
      <c r="E211" s="256" t="s">
        <v>1</v>
      </c>
      <c r="F211" s="257" t="s">
        <v>257</v>
      </c>
      <c r="G211" s="255"/>
      <c r="H211" s="258">
        <v>-3.25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141</v>
      </c>
      <c r="AU211" s="264" t="s">
        <v>82</v>
      </c>
      <c r="AV211" s="14" t="s">
        <v>82</v>
      </c>
      <c r="AW211" s="14" t="s">
        <v>30</v>
      </c>
      <c r="AX211" s="14" t="s">
        <v>73</v>
      </c>
      <c r="AY211" s="264" t="s">
        <v>132</v>
      </c>
    </row>
    <row r="212" s="14" customFormat="1">
      <c r="A212" s="14"/>
      <c r="B212" s="254"/>
      <c r="C212" s="255"/>
      <c r="D212" s="239" t="s">
        <v>141</v>
      </c>
      <c r="E212" s="256" t="s">
        <v>1</v>
      </c>
      <c r="F212" s="257" t="s">
        <v>258</v>
      </c>
      <c r="G212" s="255"/>
      <c r="H212" s="258">
        <v>-11.311999999999999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4" t="s">
        <v>141</v>
      </c>
      <c r="AU212" s="264" t="s">
        <v>82</v>
      </c>
      <c r="AV212" s="14" t="s">
        <v>82</v>
      </c>
      <c r="AW212" s="14" t="s">
        <v>30</v>
      </c>
      <c r="AX212" s="14" t="s">
        <v>73</v>
      </c>
      <c r="AY212" s="264" t="s">
        <v>132</v>
      </c>
    </row>
    <row r="213" s="15" customFormat="1">
      <c r="A213" s="15"/>
      <c r="B213" s="265"/>
      <c r="C213" s="266"/>
      <c r="D213" s="239" t="s">
        <v>141</v>
      </c>
      <c r="E213" s="267" t="s">
        <v>1</v>
      </c>
      <c r="F213" s="268" t="s">
        <v>195</v>
      </c>
      <c r="G213" s="266"/>
      <c r="H213" s="269">
        <v>297.88400000000001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141</v>
      </c>
      <c r="AU213" s="275" t="s">
        <v>82</v>
      </c>
      <c r="AV213" s="15" t="s">
        <v>138</v>
      </c>
      <c r="AW213" s="15" t="s">
        <v>30</v>
      </c>
      <c r="AX213" s="15" t="s">
        <v>80</v>
      </c>
      <c r="AY213" s="275" t="s">
        <v>132</v>
      </c>
    </row>
    <row r="214" s="2" customFormat="1" ht="16.5" customHeight="1">
      <c r="A214" s="38"/>
      <c r="B214" s="39"/>
      <c r="C214" s="276" t="s">
        <v>259</v>
      </c>
      <c r="D214" s="276" t="s">
        <v>260</v>
      </c>
      <c r="E214" s="277" t="s">
        <v>261</v>
      </c>
      <c r="F214" s="278" t="s">
        <v>262</v>
      </c>
      <c r="G214" s="279" t="s">
        <v>230</v>
      </c>
      <c r="H214" s="280">
        <v>1473.5750000000001</v>
      </c>
      <c r="I214" s="281"/>
      <c r="J214" s="282">
        <f>ROUND(I214*H214,2)</f>
        <v>0</v>
      </c>
      <c r="K214" s="278" t="s">
        <v>147</v>
      </c>
      <c r="L214" s="283"/>
      <c r="M214" s="284" t="s">
        <v>1</v>
      </c>
      <c r="N214" s="285" t="s">
        <v>38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196</v>
      </c>
      <c r="AT214" s="237" t="s">
        <v>260</v>
      </c>
      <c r="AU214" s="237" t="s">
        <v>82</v>
      </c>
      <c r="AY214" s="17" t="s">
        <v>132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80</v>
      </c>
      <c r="BK214" s="238">
        <f>ROUND(I214*H214,2)</f>
        <v>0</v>
      </c>
      <c r="BL214" s="17" t="s">
        <v>138</v>
      </c>
      <c r="BM214" s="237" t="s">
        <v>263</v>
      </c>
    </row>
    <row r="215" s="2" customFormat="1">
      <c r="A215" s="38"/>
      <c r="B215" s="39"/>
      <c r="C215" s="40"/>
      <c r="D215" s="239" t="s">
        <v>140</v>
      </c>
      <c r="E215" s="40"/>
      <c r="F215" s="240" t="s">
        <v>262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140</v>
      </c>
      <c r="AU215" s="17" t="s">
        <v>82</v>
      </c>
    </row>
    <row r="216" s="14" customFormat="1">
      <c r="A216" s="14"/>
      <c r="B216" s="254"/>
      <c r="C216" s="255"/>
      <c r="D216" s="239" t="s">
        <v>141</v>
      </c>
      <c r="E216" s="256" t="s">
        <v>1</v>
      </c>
      <c r="F216" s="257" t="s">
        <v>264</v>
      </c>
      <c r="G216" s="255"/>
      <c r="H216" s="258">
        <v>1473.5750000000001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141</v>
      </c>
      <c r="AU216" s="264" t="s">
        <v>82</v>
      </c>
      <c r="AV216" s="14" t="s">
        <v>82</v>
      </c>
      <c r="AW216" s="14" t="s">
        <v>30</v>
      </c>
      <c r="AX216" s="14" t="s">
        <v>80</v>
      </c>
      <c r="AY216" s="264" t="s">
        <v>132</v>
      </c>
    </row>
    <row r="217" s="12" customFormat="1" ht="22.8" customHeight="1">
      <c r="A217" s="12"/>
      <c r="B217" s="210"/>
      <c r="C217" s="211"/>
      <c r="D217" s="212" t="s">
        <v>72</v>
      </c>
      <c r="E217" s="224" t="s">
        <v>138</v>
      </c>
      <c r="F217" s="224" t="s">
        <v>265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SUM(P218:P241)</f>
        <v>0</v>
      </c>
      <c r="Q217" s="218"/>
      <c r="R217" s="219">
        <f>SUM(R218:R241)</f>
        <v>4.5360000000000005</v>
      </c>
      <c r="S217" s="218"/>
      <c r="T217" s="220">
        <f>SUM(T218:T241)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80</v>
      </c>
      <c r="AT217" s="222" t="s">
        <v>72</v>
      </c>
      <c r="AU217" s="222" t="s">
        <v>80</v>
      </c>
      <c r="AY217" s="221" t="s">
        <v>132</v>
      </c>
      <c r="BK217" s="223">
        <f>SUM(BK218:BK241)</f>
        <v>0</v>
      </c>
    </row>
    <row r="218" s="2" customFormat="1" ht="16.5" customHeight="1">
      <c r="A218" s="38"/>
      <c r="B218" s="39"/>
      <c r="C218" s="226" t="s">
        <v>266</v>
      </c>
      <c r="D218" s="226" t="s">
        <v>134</v>
      </c>
      <c r="E218" s="227" t="s">
        <v>267</v>
      </c>
      <c r="F218" s="228" t="s">
        <v>268</v>
      </c>
      <c r="G218" s="229" t="s">
        <v>173</v>
      </c>
      <c r="H218" s="230">
        <v>44.168999999999997</v>
      </c>
      <c r="I218" s="231"/>
      <c r="J218" s="232">
        <f>ROUND(I218*H218,2)</f>
        <v>0</v>
      </c>
      <c r="K218" s="228" t="s">
        <v>147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138</v>
      </c>
      <c r="AT218" s="237" t="s">
        <v>134</v>
      </c>
      <c r="AU218" s="237" t="s">
        <v>82</v>
      </c>
      <c r="AY218" s="17" t="s">
        <v>132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80</v>
      </c>
      <c r="BK218" s="238">
        <f>ROUND(I218*H218,2)</f>
        <v>0</v>
      </c>
      <c r="BL218" s="17" t="s">
        <v>138</v>
      </c>
      <c r="BM218" s="237" t="s">
        <v>269</v>
      </c>
    </row>
    <row r="219" s="2" customFormat="1">
      <c r="A219" s="38"/>
      <c r="B219" s="39"/>
      <c r="C219" s="40"/>
      <c r="D219" s="239" t="s">
        <v>140</v>
      </c>
      <c r="E219" s="40"/>
      <c r="F219" s="240" t="s">
        <v>270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140</v>
      </c>
      <c r="AU219" s="17" t="s">
        <v>82</v>
      </c>
    </row>
    <row r="220" s="13" customFormat="1">
      <c r="A220" s="13"/>
      <c r="B220" s="244"/>
      <c r="C220" s="245"/>
      <c r="D220" s="239" t="s">
        <v>141</v>
      </c>
      <c r="E220" s="246" t="s">
        <v>1</v>
      </c>
      <c r="F220" s="247" t="s">
        <v>239</v>
      </c>
      <c r="G220" s="245"/>
      <c r="H220" s="246" t="s">
        <v>1</v>
      </c>
      <c r="I220" s="248"/>
      <c r="J220" s="245"/>
      <c r="K220" s="245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141</v>
      </c>
      <c r="AU220" s="253" t="s">
        <v>82</v>
      </c>
      <c r="AV220" s="13" t="s">
        <v>80</v>
      </c>
      <c r="AW220" s="13" t="s">
        <v>30</v>
      </c>
      <c r="AX220" s="13" t="s">
        <v>73</v>
      </c>
      <c r="AY220" s="253" t="s">
        <v>132</v>
      </c>
    </row>
    <row r="221" s="13" customFormat="1">
      <c r="A221" s="13"/>
      <c r="B221" s="244"/>
      <c r="C221" s="245"/>
      <c r="D221" s="239" t="s">
        <v>141</v>
      </c>
      <c r="E221" s="246" t="s">
        <v>1</v>
      </c>
      <c r="F221" s="247" t="s">
        <v>271</v>
      </c>
      <c r="G221" s="245"/>
      <c r="H221" s="246" t="s">
        <v>1</v>
      </c>
      <c r="I221" s="248"/>
      <c r="J221" s="245"/>
      <c r="K221" s="245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141</v>
      </c>
      <c r="AU221" s="253" t="s">
        <v>82</v>
      </c>
      <c r="AV221" s="13" t="s">
        <v>80</v>
      </c>
      <c r="AW221" s="13" t="s">
        <v>30</v>
      </c>
      <c r="AX221" s="13" t="s">
        <v>73</v>
      </c>
      <c r="AY221" s="253" t="s">
        <v>132</v>
      </c>
    </row>
    <row r="222" s="14" customFormat="1">
      <c r="A222" s="14"/>
      <c r="B222" s="254"/>
      <c r="C222" s="255"/>
      <c r="D222" s="239" t="s">
        <v>141</v>
      </c>
      <c r="E222" s="256" t="s">
        <v>1</v>
      </c>
      <c r="F222" s="257" t="s">
        <v>272</v>
      </c>
      <c r="G222" s="255"/>
      <c r="H222" s="258">
        <v>23.282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141</v>
      </c>
      <c r="AU222" s="264" t="s">
        <v>82</v>
      </c>
      <c r="AV222" s="14" t="s">
        <v>82</v>
      </c>
      <c r="AW222" s="14" t="s">
        <v>30</v>
      </c>
      <c r="AX222" s="14" t="s">
        <v>73</v>
      </c>
      <c r="AY222" s="264" t="s">
        <v>132</v>
      </c>
    </row>
    <row r="223" s="14" customFormat="1">
      <c r="A223" s="14"/>
      <c r="B223" s="254"/>
      <c r="C223" s="255"/>
      <c r="D223" s="239" t="s">
        <v>141</v>
      </c>
      <c r="E223" s="256" t="s">
        <v>1</v>
      </c>
      <c r="F223" s="257" t="s">
        <v>273</v>
      </c>
      <c r="G223" s="255"/>
      <c r="H223" s="258">
        <v>1.4950000000000001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4" t="s">
        <v>141</v>
      </c>
      <c r="AU223" s="264" t="s">
        <v>82</v>
      </c>
      <c r="AV223" s="14" t="s">
        <v>82</v>
      </c>
      <c r="AW223" s="14" t="s">
        <v>30</v>
      </c>
      <c r="AX223" s="14" t="s">
        <v>73</v>
      </c>
      <c r="AY223" s="264" t="s">
        <v>132</v>
      </c>
    </row>
    <row r="224" s="14" customFormat="1">
      <c r="A224" s="14"/>
      <c r="B224" s="254"/>
      <c r="C224" s="255"/>
      <c r="D224" s="239" t="s">
        <v>141</v>
      </c>
      <c r="E224" s="256" t="s">
        <v>1</v>
      </c>
      <c r="F224" s="257" t="s">
        <v>274</v>
      </c>
      <c r="G224" s="255"/>
      <c r="H224" s="258">
        <v>19.391999999999999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4" t="s">
        <v>141</v>
      </c>
      <c r="AU224" s="264" t="s">
        <v>82</v>
      </c>
      <c r="AV224" s="14" t="s">
        <v>82</v>
      </c>
      <c r="AW224" s="14" t="s">
        <v>30</v>
      </c>
      <c r="AX224" s="14" t="s">
        <v>73</v>
      </c>
      <c r="AY224" s="264" t="s">
        <v>132</v>
      </c>
    </row>
    <row r="225" s="15" customFormat="1">
      <c r="A225" s="15"/>
      <c r="B225" s="265"/>
      <c r="C225" s="266"/>
      <c r="D225" s="239" t="s">
        <v>141</v>
      </c>
      <c r="E225" s="267" t="s">
        <v>1</v>
      </c>
      <c r="F225" s="268" t="s">
        <v>195</v>
      </c>
      <c r="G225" s="266"/>
      <c r="H225" s="269">
        <v>44.168999999999997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5" t="s">
        <v>141</v>
      </c>
      <c r="AU225" s="275" t="s">
        <v>82</v>
      </c>
      <c r="AV225" s="15" t="s">
        <v>138</v>
      </c>
      <c r="AW225" s="15" t="s">
        <v>30</v>
      </c>
      <c r="AX225" s="15" t="s">
        <v>80</v>
      </c>
      <c r="AY225" s="275" t="s">
        <v>132</v>
      </c>
    </row>
    <row r="226" s="2" customFormat="1" ht="24.15" customHeight="1">
      <c r="A226" s="38"/>
      <c r="B226" s="39"/>
      <c r="C226" s="226" t="s">
        <v>275</v>
      </c>
      <c r="D226" s="226" t="s">
        <v>134</v>
      </c>
      <c r="E226" s="227" t="s">
        <v>276</v>
      </c>
      <c r="F226" s="228" t="s">
        <v>277</v>
      </c>
      <c r="G226" s="229" t="s">
        <v>173</v>
      </c>
      <c r="H226" s="230">
        <v>147.04300000000001</v>
      </c>
      <c r="I226" s="231"/>
      <c r="J226" s="232">
        <f>ROUND(I226*H226,2)</f>
        <v>0</v>
      </c>
      <c r="K226" s="228" t="s">
        <v>147</v>
      </c>
      <c r="L226" s="44"/>
      <c r="M226" s="233" t="s">
        <v>1</v>
      </c>
      <c r="N226" s="234" t="s">
        <v>38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138</v>
      </c>
      <c r="AT226" s="237" t="s">
        <v>134</v>
      </c>
      <c r="AU226" s="237" t="s">
        <v>82</v>
      </c>
      <c r="AY226" s="17" t="s">
        <v>132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138</v>
      </c>
      <c r="BM226" s="237" t="s">
        <v>278</v>
      </c>
    </row>
    <row r="227" s="2" customFormat="1">
      <c r="A227" s="38"/>
      <c r="B227" s="39"/>
      <c r="C227" s="40"/>
      <c r="D227" s="239" t="s">
        <v>140</v>
      </c>
      <c r="E227" s="40"/>
      <c r="F227" s="240" t="s">
        <v>279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140</v>
      </c>
      <c r="AU227" s="17" t="s">
        <v>82</v>
      </c>
    </row>
    <row r="228" s="13" customFormat="1">
      <c r="A228" s="13"/>
      <c r="B228" s="244"/>
      <c r="C228" s="245"/>
      <c r="D228" s="239" t="s">
        <v>141</v>
      </c>
      <c r="E228" s="246" t="s">
        <v>1</v>
      </c>
      <c r="F228" s="247" t="s">
        <v>239</v>
      </c>
      <c r="G228" s="245"/>
      <c r="H228" s="246" t="s">
        <v>1</v>
      </c>
      <c r="I228" s="248"/>
      <c r="J228" s="245"/>
      <c r="K228" s="245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141</v>
      </c>
      <c r="AU228" s="253" t="s">
        <v>82</v>
      </c>
      <c r="AV228" s="13" t="s">
        <v>80</v>
      </c>
      <c r="AW228" s="13" t="s">
        <v>30</v>
      </c>
      <c r="AX228" s="13" t="s">
        <v>73</v>
      </c>
      <c r="AY228" s="253" t="s">
        <v>132</v>
      </c>
    </row>
    <row r="229" s="13" customFormat="1">
      <c r="A229" s="13"/>
      <c r="B229" s="244"/>
      <c r="C229" s="245"/>
      <c r="D229" s="239" t="s">
        <v>141</v>
      </c>
      <c r="E229" s="246" t="s">
        <v>1</v>
      </c>
      <c r="F229" s="247" t="s">
        <v>280</v>
      </c>
      <c r="G229" s="245"/>
      <c r="H229" s="246" t="s">
        <v>1</v>
      </c>
      <c r="I229" s="248"/>
      <c r="J229" s="245"/>
      <c r="K229" s="245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141</v>
      </c>
      <c r="AU229" s="253" t="s">
        <v>82</v>
      </c>
      <c r="AV229" s="13" t="s">
        <v>80</v>
      </c>
      <c r="AW229" s="13" t="s">
        <v>30</v>
      </c>
      <c r="AX229" s="13" t="s">
        <v>73</v>
      </c>
      <c r="AY229" s="253" t="s">
        <v>132</v>
      </c>
    </row>
    <row r="230" s="14" customFormat="1">
      <c r="A230" s="14"/>
      <c r="B230" s="254"/>
      <c r="C230" s="255"/>
      <c r="D230" s="239" t="s">
        <v>141</v>
      </c>
      <c r="E230" s="256" t="s">
        <v>1</v>
      </c>
      <c r="F230" s="257" t="s">
        <v>281</v>
      </c>
      <c r="G230" s="255"/>
      <c r="H230" s="258">
        <v>111.75100000000001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141</v>
      </c>
      <c r="AU230" s="264" t="s">
        <v>82</v>
      </c>
      <c r="AV230" s="14" t="s">
        <v>82</v>
      </c>
      <c r="AW230" s="14" t="s">
        <v>30</v>
      </c>
      <c r="AX230" s="14" t="s">
        <v>73</v>
      </c>
      <c r="AY230" s="264" t="s">
        <v>132</v>
      </c>
    </row>
    <row r="231" s="14" customFormat="1">
      <c r="A231" s="14"/>
      <c r="B231" s="254"/>
      <c r="C231" s="255"/>
      <c r="D231" s="239" t="s">
        <v>141</v>
      </c>
      <c r="E231" s="256" t="s">
        <v>1</v>
      </c>
      <c r="F231" s="257" t="s">
        <v>282</v>
      </c>
      <c r="G231" s="255"/>
      <c r="H231" s="258">
        <v>6.2039999999999997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141</v>
      </c>
      <c r="AU231" s="264" t="s">
        <v>82</v>
      </c>
      <c r="AV231" s="14" t="s">
        <v>82</v>
      </c>
      <c r="AW231" s="14" t="s">
        <v>30</v>
      </c>
      <c r="AX231" s="14" t="s">
        <v>73</v>
      </c>
      <c r="AY231" s="264" t="s">
        <v>132</v>
      </c>
    </row>
    <row r="232" s="14" customFormat="1">
      <c r="A232" s="14"/>
      <c r="B232" s="254"/>
      <c r="C232" s="255"/>
      <c r="D232" s="239" t="s">
        <v>141</v>
      </c>
      <c r="E232" s="256" t="s">
        <v>1</v>
      </c>
      <c r="F232" s="257" t="s">
        <v>283</v>
      </c>
      <c r="G232" s="255"/>
      <c r="H232" s="258">
        <v>29.088000000000001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4" t="s">
        <v>141</v>
      </c>
      <c r="AU232" s="264" t="s">
        <v>82</v>
      </c>
      <c r="AV232" s="14" t="s">
        <v>82</v>
      </c>
      <c r="AW232" s="14" t="s">
        <v>30</v>
      </c>
      <c r="AX232" s="14" t="s">
        <v>73</v>
      </c>
      <c r="AY232" s="264" t="s">
        <v>132</v>
      </c>
    </row>
    <row r="233" s="15" customFormat="1">
      <c r="A233" s="15"/>
      <c r="B233" s="265"/>
      <c r="C233" s="266"/>
      <c r="D233" s="239" t="s">
        <v>141</v>
      </c>
      <c r="E233" s="267" t="s">
        <v>1</v>
      </c>
      <c r="F233" s="268" t="s">
        <v>195</v>
      </c>
      <c r="G233" s="266"/>
      <c r="H233" s="269">
        <v>147.04300000000001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5" t="s">
        <v>141</v>
      </c>
      <c r="AU233" s="275" t="s">
        <v>82</v>
      </c>
      <c r="AV233" s="15" t="s">
        <v>138</v>
      </c>
      <c r="AW233" s="15" t="s">
        <v>30</v>
      </c>
      <c r="AX233" s="15" t="s">
        <v>80</v>
      </c>
      <c r="AY233" s="275" t="s">
        <v>132</v>
      </c>
    </row>
    <row r="234" s="2" customFormat="1" ht="24.15" customHeight="1">
      <c r="A234" s="38"/>
      <c r="B234" s="39"/>
      <c r="C234" s="226" t="s">
        <v>284</v>
      </c>
      <c r="D234" s="226" t="s">
        <v>134</v>
      </c>
      <c r="E234" s="227" t="s">
        <v>285</v>
      </c>
      <c r="F234" s="228" t="s">
        <v>286</v>
      </c>
      <c r="G234" s="229" t="s">
        <v>173</v>
      </c>
      <c r="H234" s="230">
        <v>2.1000000000000001</v>
      </c>
      <c r="I234" s="231"/>
      <c r="J234" s="232">
        <f>ROUND(I234*H234,2)</f>
        <v>0</v>
      </c>
      <c r="K234" s="228" t="s">
        <v>147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138</v>
      </c>
      <c r="AT234" s="237" t="s">
        <v>134</v>
      </c>
      <c r="AU234" s="237" t="s">
        <v>82</v>
      </c>
      <c r="AY234" s="17" t="s">
        <v>132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138</v>
      </c>
      <c r="BM234" s="237" t="s">
        <v>287</v>
      </c>
    </row>
    <row r="235" s="2" customFormat="1">
      <c r="A235" s="38"/>
      <c r="B235" s="39"/>
      <c r="C235" s="40"/>
      <c r="D235" s="239" t="s">
        <v>140</v>
      </c>
      <c r="E235" s="40"/>
      <c r="F235" s="240" t="s">
        <v>288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140</v>
      </c>
      <c r="AU235" s="17" t="s">
        <v>82</v>
      </c>
    </row>
    <row r="236" s="13" customFormat="1">
      <c r="A236" s="13"/>
      <c r="B236" s="244"/>
      <c r="C236" s="245"/>
      <c r="D236" s="239" t="s">
        <v>141</v>
      </c>
      <c r="E236" s="246" t="s">
        <v>1</v>
      </c>
      <c r="F236" s="247" t="s">
        <v>289</v>
      </c>
      <c r="G236" s="245"/>
      <c r="H236" s="246" t="s">
        <v>1</v>
      </c>
      <c r="I236" s="248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141</v>
      </c>
      <c r="AU236" s="253" t="s">
        <v>82</v>
      </c>
      <c r="AV236" s="13" t="s">
        <v>80</v>
      </c>
      <c r="AW236" s="13" t="s">
        <v>30</v>
      </c>
      <c r="AX236" s="13" t="s">
        <v>73</v>
      </c>
      <c r="AY236" s="253" t="s">
        <v>132</v>
      </c>
    </row>
    <row r="237" s="14" customFormat="1">
      <c r="A237" s="14"/>
      <c r="B237" s="254"/>
      <c r="C237" s="255"/>
      <c r="D237" s="239" t="s">
        <v>141</v>
      </c>
      <c r="E237" s="256" t="s">
        <v>1</v>
      </c>
      <c r="F237" s="257" t="s">
        <v>290</v>
      </c>
      <c r="G237" s="255"/>
      <c r="H237" s="258">
        <v>2.1000000000000001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141</v>
      </c>
      <c r="AU237" s="264" t="s">
        <v>82</v>
      </c>
      <c r="AV237" s="14" t="s">
        <v>82</v>
      </c>
      <c r="AW237" s="14" t="s">
        <v>30</v>
      </c>
      <c r="AX237" s="14" t="s">
        <v>80</v>
      </c>
      <c r="AY237" s="264" t="s">
        <v>132</v>
      </c>
    </row>
    <row r="238" s="2" customFormat="1" ht="16.5" customHeight="1">
      <c r="A238" s="38"/>
      <c r="B238" s="39"/>
      <c r="C238" s="226" t="s">
        <v>291</v>
      </c>
      <c r="D238" s="226" t="s">
        <v>134</v>
      </c>
      <c r="E238" s="227" t="s">
        <v>292</v>
      </c>
      <c r="F238" s="228" t="s">
        <v>293</v>
      </c>
      <c r="G238" s="229" t="s">
        <v>173</v>
      </c>
      <c r="H238" s="230">
        <v>2.1000000000000001</v>
      </c>
      <c r="I238" s="231"/>
      <c r="J238" s="232">
        <f>ROUND(I238*H238,2)</f>
        <v>0</v>
      </c>
      <c r="K238" s="228" t="s">
        <v>147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2.1600000000000001</v>
      </c>
      <c r="R238" s="235">
        <f>Q238*H238</f>
        <v>4.5360000000000005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138</v>
      </c>
      <c r="AT238" s="237" t="s">
        <v>134</v>
      </c>
      <c r="AU238" s="237" t="s">
        <v>82</v>
      </c>
      <c r="AY238" s="17" t="s">
        <v>132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80</v>
      </c>
      <c r="BK238" s="238">
        <f>ROUND(I238*H238,2)</f>
        <v>0</v>
      </c>
      <c r="BL238" s="17" t="s">
        <v>138</v>
      </c>
      <c r="BM238" s="237" t="s">
        <v>294</v>
      </c>
    </row>
    <row r="239" s="2" customFormat="1">
      <c r="A239" s="38"/>
      <c r="B239" s="39"/>
      <c r="C239" s="40"/>
      <c r="D239" s="239" t="s">
        <v>140</v>
      </c>
      <c r="E239" s="40"/>
      <c r="F239" s="240" t="s">
        <v>293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140</v>
      </c>
      <c r="AU239" s="17" t="s">
        <v>82</v>
      </c>
    </row>
    <row r="240" s="13" customFormat="1">
      <c r="A240" s="13"/>
      <c r="B240" s="244"/>
      <c r="C240" s="245"/>
      <c r="D240" s="239" t="s">
        <v>141</v>
      </c>
      <c r="E240" s="246" t="s">
        <v>1</v>
      </c>
      <c r="F240" s="247" t="s">
        <v>295</v>
      </c>
      <c r="G240" s="245"/>
      <c r="H240" s="246" t="s">
        <v>1</v>
      </c>
      <c r="I240" s="248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141</v>
      </c>
      <c r="AU240" s="253" t="s">
        <v>82</v>
      </c>
      <c r="AV240" s="13" t="s">
        <v>80</v>
      </c>
      <c r="AW240" s="13" t="s">
        <v>30</v>
      </c>
      <c r="AX240" s="13" t="s">
        <v>73</v>
      </c>
      <c r="AY240" s="253" t="s">
        <v>132</v>
      </c>
    </row>
    <row r="241" s="14" customFormat="1">
      <c r="A241" s="14"/>
      <c r="B241" s="254"/>
      <c r="C241" s="255"/>
      <c r="D241" s="239" t="s">
        <v>141</v>
      </c>
      <c r="E241" s="256" t="s">
        <v>1</v>
      </c>
      <c r="F241" s="257" t="s">
        <v>290</v>
      </c>
      <c r="G241" s="255"/>
      <c r="H241" s="258">
        <v>2.1000000000000001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4" t="s">
        <v>141</v>
      </c>
      <c r="AU241" s="264" t="s">
        <v>82</v>
      </c>
      <c r="AV241" s="14" t="s">
        <v>82</v>
      </c>
      <c r="AW241" s="14" t="s">
        <v>30</v>
      </c>
      <c r="AX241" s="14" t="s">
        <v>80</v>
      </c>
      <c r="AY241" s="264" t="s">
        <v>132</v>
      </c>
    </row>
    <row r="242" s="12" customFormat="1" ht="22.8" customHeight="1">
      <c r="A242" s="12"/>
      <c r="B242" s="210"/>
      <c r="C242" s="211"/>
      <c r="D242" s="212" t="s">
        <v>72</v>
      </c>
      <c r="E242" s="224" t="s">
        <v>196</v>
      </c>
      <c r="F242" s="224" t="s">
        <v>296</v>
      </c>
      <c r="G242" s="211"/>
      <c r="H242" s="211"/>
      <c r="I242" s="214"/>
      <c r="J242" s="225">
        <f>BK242</f>
        <v>0</v>
      </c>
      <c r="K242" s="211"/>
      <c r="L242" s="216"/>
      <c r="M242" s="217"/>
      <c r="N242" s="218"/>
      <c r="O242" s="218"/>
      <c r="P242" s="219">
        <f>SUM(P243:P389)</f>
        <v>0</v>
      </c>
      <c r="Q242" s="218"/>
      <c r="R242" s="219">
        <f>SUM(R243:R389)</f>
        <v>227.82021</v>
      </c>
      <c r="S242" s="218"/>
      <c r="T242" s="220">
        <f>SUM(T243:T389)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1" t="s">
        <v>80</v>
      </c>
      <c r="AT242" s="222" t="s">
        <v>72</v>
      </c>
      <c r="AU242" s="222" t="s">
        <v>80</v>
      </c>
      <c r="AY242" s="221" t="s">
        <v>132</v>
      </c>
      <c r="BK242" s="223">
        <f>SUM(BK243:BK389)</f>
        <v>0</v>
      </c>
    </row>
    <row r="243" s="2" customFormat="1" ht="21.75" customHeight="1">
      <c r="A243" s="38"/>
      <c r="B243" s="39"/>
      <c r="C243" s="226" t="s">
        <v>297</v>
      </c>
      <c r="D243" s="226" t="s">
        <v>134</v>
      </c>
      <c r="E243" s="227" t="s">
        <v>298</v>
      </c>
      <c r="F243" s="228" t="s">
        <v>299</v>
      </c>
      <c r="G243" s="229" t="s">
        <v>160</v>
      </c>
      <c r="H243" s="230">
        <v>259.39999999999998</v>
      </c>
      <c r="I243" s="231"/>
      <c r="J243" s="232">
        <f>ROUND(I243*H243,2)</f>
        <v>0</v>
      </c>
      <c r="K243" s="228" t="s">
        <v>147</v>
      </c>
      <c r="L243" s="44"/>
      <c r="M243" s="233" t="s">
        <v>1</v>
      </c>
      <c r="N243" s="234" t="s">
        <v>38</v>
      </c>
      <c r="O243" s="91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138</v>
      </c>
      <c r="AT243" s="237" t="s">
        <v>134</v>
      </c>
      <c r="AU243" s="237" t="s">
        <v>82</v>
      </c>
      <c r="AY243" s="17" t="s">
        <v>132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80</v>
      </c>
      <c r="BK243" s="238">
        <f>ROUND(I243*H243,2)</f>
        <v>0</v>
      </c>
      <c r="BL243" s="17" t="s">
        <v>138</v>
      </c>
      <c r="BM243" s="237" t="s">
        <v>300</v>
      </c>
    </row>
    <row r="244" s="2" customFormat="1">
      <c r="A244" s="38"/>
      <c r="B244" s="39"/>
      <c r="C244" s="40"/>
      <c r="D244" s="239" t="s">
        <v>140</v>
      </c>
      <c r="E244" s="40"/>
      <c r="F244" s="240" t="s">
        <v>301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140</v>
      </c>
      <c r="AU244" s="17" t="s">
        <v>82</v>
      </c>
    </row>
    <row r="245" s="14" customFormat="1">
      <c r="A245" s="14"/>
      <c r="B245" s="254"/>
      <c r="C245" s="255"/>
      <c r="D245" s="239" t="s">
        <v>141</v>
      </c>
      <c r="E245" s="256" t="s">
        <v>1</v>
      </c>
      <c r="F245" s="257" t="s">
        <v>302</v>
      </c>
      <c r="G245" s="255"/>
      <c r="H245" s="258">
        <v>259.39999999999998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141</v>
      </c>
      <c r="AU245" s="264" t="s">
        <v>82</v>
      </c>
      <c r="AV245" s="14" t="s">
        <v>82</v>
      </c>
      <c r="AW245" s="14" t="s">
        <v>30</v>
      </c>
      <c r="AX245" s="14" t="s">
        <v>80</v>
      </c>
      <c r="AY245" s="264" t="s">
        <v>132</v>
      </c>
    </row>
    <row r="246" s="2" customFormat="1" ht="44.25" customHeight="1">
      <c r="A246" s="38"/>
      <c r="B246" s="39"/>
      <c r="C246" s="226" t="s">
        <v>7</v>
      </c>
      <c r="D246" s="226" t="s">
        <v>134</v>
      </c>
      <c r="E246" s="227" t="s">
        <v>303</v>
      </c>
      <c r="F246" s="228" t="s">
        <v>304</v>
      </c>
      <c r="G246" s="229" t="s">
        <v>160</v>
      </c>
      <c r="H246" s="230">
        <v>91.299999999999997</v>
      </c>
      <c r="I246" s="231"/>
      <c r="J246" s="232">
        <f>ROUND(I246*H246,2)</f>
        <v>0</v>
      </c>
      <c r="K246" s="228" t="s">
        <v>147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0.0041399999999999996</v>
      </c>
      <c r="R246" s="235">
        <f>Q246*H246</f>
        <v>0.37798199999999993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138</v>
      </c>
      <c r="AT246" s="237" t="s">
        <v>134</v>
      </c>
      <c r="AU246" s="237" t="s">
        <v>82</v>
      </c>
      <c r="AY246" s="17" t="s">
        <v>132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80</v>
      </c>
      <c r="BK246" s="238">
        <f>ROUND(I246*H246,2)</f>
        <v>0</v>
      </c>
      <c r="BL246" s="17" t="s">
        <v>138</v>
      </c>
      <c r="BM246" s="237" t="s">
        <v>305</v>
      </c>
    </row>
    <row r="247" s="2" customFormat="1">
      <c r="A247" s="38"/>
      <c r="B247" s="39"/>
      <c r="C247" s="40"/>
      <c r="D247" s="239" t="s">
        <v>140</v>
      </c>
      <c r="E247" s="40"/>
      <c r="F247" s="240" t="s">
        <v>306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140</v>
      </c>
      <c r="AU247" s="17" t="s">
        <v>82</v>
      </c>
    </row>
    <row r="248" s="14" customFormat="1">
      <c r="A248" s="14"/>
      <c r="B248" s="254"/>
      <c r="C248" s="255"/>
      <c r="D248" s="239" t="s">
        <v>141</v>
      </c>
      <c r="E248" s="256" t="s">
        <v>1</v>
      </c>
      <c r="F248" s="257" t="s">
        <v>307</v>
      </c>
      <c r="G248" s="255"/>
      <c r="H248" s="258">
        <v>91.299999999999997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4" t="s">
        <v>141</v>
      </c>
      <c r="AU248" s="264" t="s">
        <v>82</v>
      </c>
      <c r="AV248" s="14" t="s">
        <v>82</v>
      </c>
      <c r="AW248" s="14" t="s">
        <v>30</v>
      </c>
      <c r="AX248" s="14" t="s">
        <v>80</v>
      </c>
      <c r="AY248" s="264" t="s">
        <v>132</v>
      </c>
    </row>
    <row r="249" s="2" customFormat="1" ht="21.75" customHeight="1">
      <c r="A249" s="38"/>
      <c r="B249" s="39"/>
      <c r="C249" s="276" t="s">
        <v>308</v>
      </c>
      <c r="D249" s="276" t="s">
        <v>260</v>
      </c>
      <c r="E249" s="277" t="s">
        <v>309</v>
      </c>
      <c r="F249" s="278" t="s">
        <v>310</v>
      </c>
      <c r="G249" s="279" t="s">
        <v>160</v>
      </c>
      <c r="H249" s="280">
        <v>85</v>
      </c>
      <c r="I249" s="281"/>
      <c r="J249" s="282">
        <f>ROUND(I249*H249,2)</f>
        <v>0</v>
      </c>
      <c r="K249" s="278" t="s">
        <v>147</v>
      </c>
      <c r="L249" s="283"/>
      <c r="M249" s="284" t="s">
        <v>1</v>
      </c>
      <c r="N249" s="285" t="s">
        <v>38</v>
      </c>
      <c r="O249" s="91"/>
      <c r="P249" s="235">
        <f>O249*H249</f>
        <v>0</v>
      </c>
      <c r="Q249" s="235">
        <v>1.5700000000000001</v>
      </c>
      <c r="R249" s="235">
        <f>Q249*H249</f>
        <v>133.45000000000002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196</v>
      </c>
      <c r="AT249" s="237" t="s">
        <v>260</v>
      </c>
      <c r="AU249" s="237" t="s">
        <v>82</v>
      </c>
      <c r="AY249" s="17" t="s">
        <v>132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80</v>
      </c>
      <c r="BK249" s="238">
        <f>ROUND(I249*H249,2)</f>
        <v>0</v>
      </c>
      <c r="BL249" s="17" t="s">
        <v>138</v>
      </c>
      <c r="BM249" s="237" t="s">
        <v>311</v>
      </c>
    </row>
    <row r="250" s="2" customFormat="1">
      <c r="A250" s="38"/>
      <c r="B250" s="39"/>
      <c r="C250" s="40"/>
      <c r="D250" s="239" t="s">
        <v>140</v>
      </c>
      <c r="E250" s="40"/>
      <c r="F250" s="240" t="s">
        <v>310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140</v>
      </c>
      <c r="AU250" s="17" t="s">
        <v>82</v>
      </c>
    </row>
    <row r="251" s="14" customFormat="1">
      <c r="A251" s="14"/>
      <c r="B251" s="254"/>
      <c r="C251" s="255"/>
      <c r="D251" s="239" t="s">
        <v>141</v>
      </c>
      <c r="E251" s="256" t="s">
        <v>1</v>
      </c>
      <c r="F251" s="257" t="s">
        <v>312</v>
      </c>
      <c r="G251" s="255"/>
      <c r="H251" s="258">
        <v>85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4" t="s">
        <v>141</v>
      </c>
      <c r="AU251" s="264" t="s">
        <v>82</v>
      </c>
      <c r="AV251" s="14" t="s">
        <v>82</v>
      </c>
      <c r="AW251" s="14" t="s">
        <v>30</v>
      </c>
      <c r="AX251" s="14" t="s">
        <v>80</v>
      </c>
      <c r="AY251" s="264" t="s">
        <v>132</v>
      </c>
    </row>
    <row r="252" s="2" customFormat="1" ht="24.15" customHeight="1">
      <c r="A252" s="38"/>
      <c r="B252" s="39"/>
      <c r="C252" s="276" t="s">
        <v>313</v>
      </c>
      <c r="D252" s="276" t="s">
        <v>260</v>
      </c>
      <c r="E252" s="277" t="s">
        <v>314</v>
      </c>
      <c r="F252" s="278" t="s">
        <v>315</v>
      </c>
      <c r="G252" s="279" t="s">
        <v>160</v>
      </c>
      <c r="H252" s="280">
        <v>2.7000000000000002</v>
      </c>
      <c r="I252" s="281"/>
      <c r="J252" s="282">
        <f>ROUND(I252*H252,2)</f>
        <v>0</v>
      </c>
      <c r="K252" s="278" t="s">
        <v>147</v>
      </c>
      <c r="L252" s="283"/>
      <c r="M252" s="284" t="s">
        <v>1</v>
      </c>
      <c r="N252" s="285" t="s">
        <v>38</v>
      </c>
      <c r="O252" s="91"/>
      <c r="P252" s="235">
        <f>O252*H252</f>
        <v>0</v>
      </c>
      <c r="Q252" s="235">
        <v>1.45</v>
      </c>
      <c r="R252" s="235">
        <f>Q252*H252</f>
        <v>3.915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196</v>
      </c>
      <c r="AT252" s="237" t="s">
        <v>260</v>
      </c>
      <c r="AU252" s="237" t="s">
        <v>82</v>
      </c>
      <c r="AY252" s="17" t="s">
        <v>132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80</v>
      </c>
      <c r="BK252" s="238">
        <f>ROUND(I252*H252,2)</f>
        <v>0</v>
      </c>
      <c r="BL252" s="17" t="s">
        <v>138</v>
      </c>
      <c r="BM252" s="237" t="s">
        <v>316</v>
      </c>
    </row>
    <row r="253" s="2" customFormat="1">
      <c r="A253" s="38"/>
      <c r="B253" s="39"/>
      <c r="C253" s="40"/>
      <c r="D253" s="239" t="s">
        <v>140</v>
      </c>
      <c r="E253" s="40"/>
      <c r="F253" s="240" t="s">
        <v>315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140</v>
      </c>
      <c r="AU253" s="17" t="s">
        <v>82</v>
      </c>
    </row>
    <row r="254" s="14" customFormat="1">
      <c r="A254" s="14"/>
      <c r="B254" s="254"/>
      <c r="C254" s="255"/>
      <c r="D254" s="239" t="s">
        <v>141</v>
      </c>
      <c r="E254" s="256" t="s">
        <v>1</v>
      </c>
      <c r="F254" s="257" t="s">
        <v>317</v>
      </c>
      <c r="G254" s="255"/>
      <c r="H254" s="258">
        <v>2.7000000000000002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4" t="s">
        <v>141</v>
      </c>
      <c r="AU254" s="264" t="s">
        <v>82</v>
      </c>
      <c r="AV254" s="14" t="s">
        <v>82</v>
      </c>
      <c r="AW254" s="14" t="s">
        <v>30</v>
      </c>
      <c r="AX254" s="14" t="s">
        <v>80</v>
      </c>
      <c r="AY254" s="264" t="s">
        <v>132</v>
      </c>
    </row>
    <row r="255" s="2" customFormat="1" ht="44.25" customHeight="1">
      <c r="A255" s="38"/>
      <c r="B255" s="39"/>
      <c r="C255" s="226" t="s">
        <v>318</v>
      </c>
      <c r="D255" s="226" t="s">
        <v>134</v>
      </c>
      <c r="E255" s="227" t="s">
        <v>319</v>
      </c>
      <c r="F255" s="228" t="s">
        <v>320</v>
      </c>
      <c r="G255" s="229" t="s">
        <v>160</v>
      </c>
      <c r="H255" s="230">
        <v>6.5</v>
      </c>
      <c r="I255" s="231"/>
      <c r="J255" s="232">
        <f>ROUND(I255*H255,2)</f>
        <v>0</v>
      </c>
      <c r="K255" s="228" t="s">
        <v>147</v>
      </c>
      <c r="L255" s="44"/>
      <c r="M255" s="233" t="s">
        <v>1</v>
      </c>
      <c r="N255" s="234" t="s">
        <v>38</v>
      </c>
      <c r="O255" s="91"/>
      <c r="P255" s="235">
        <f>O255*H255</f>
        <v>0</v>
      </c>
      <c r="Q255" s="235">
        <v>0.0041399999999999996</v>
      </c>
      <c r="R255" s="235">
        <f>Q255*H255</f>
        <v>0.026909999999999996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138</v>
      </c>
      <c r="AT255" s="237" t="s">
        <v>134</v>
      </c>
      <c r="AU255" s="237" t="s">
        <v>82</v>
      </c>
      <c r="AY255" s="17" t="s">
        <v>132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80</v>
      </c>
      <c r="BK255" s="238">
        <f>ROUND(I255*H255,2)</f>
        <v>0</v>
      </c>
      <c r="BL255" s="17" t="s">
        <v>138</v>
      </c>
      <c r="BM255" s="237" t="s">
        <v>321</v>
      </c>
    </row>
    <row r="256" s="2" customFormat="1">
      <c r="A256" s="38"/>
      <c r="B256" s="39"/>
      <c r="C256" s="40"/>
      <c r="D256" s="239" t="s">
        <v>140</v>
      </c>
      <c r="E256" s="40"/>
      <c r="F256" s="240" t="s">
        <v>322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140</v>
      </c>
      <c r="AU256" s="17" t="s">
        <v>82</v>
      </c>
    </row>
    <row r="257" s="14" customFormat="1">
      <c r="A257" s="14"/>
      <c r="B257" s="254"/>
      <c r="C257" s="255"/>
      <c r="D257" s="239" t="s">
        <v>141</v>
      </c>
      <c r="E257" s="256" t="s">
        <v>1</v>
      </c>
      <c r="F257" s="257" t="s">
        <v>323</v>
      </c>
      <c r="G257" s="255"/>
      <c r="H257" s="258">
        <v>6.5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4" t="s">
        <v>141</v>
      </c>
      <c r="AU257" s="264" t="s">
        <v>82</v>
      </c>
      <c r="AV257" s="14" t="s">
        <v>82</v>
      </c>
      <c r="AW257" s="14" t="s">
        <v>30</v>
      </c>
      <c r="AX257" s="14" t="s">
        <v>80</v>
      </c>
      <c r="AY257" s="264" t="s">
        <v>132</v>
      </c>
    </row>
    <row r="258" s="2" customFormat="1" ht="21.75" customHeight="1">
      <c r="A258" s="38"/>
      <c r="B258" s="39"/>
      <c r="C258" s="276" t="s">
        <v>324</v>
      </c>
      <c r="D258" s="276" t="s">
        <v>260</v>
      </c>
      <c r="E258" s="277" t="s">
        <v>325</v>
      </c>
      <c r="F258" s="278" t="s">
        <v>326</v>
      </c>
      <c r="G258" s="279" t="s">
        <v>160</v>
      </c>
      <c r="H258" s="280">
        <v>5</v>
      </c>
      <c r="I258" s="281"/>
      <c r="J258" s="282">
        <f>ROUND(I258*H258,2)</f>
        <v>0</v>
      </c>
      <c r="K258" s="278" t="s">
        <v>147</v>
      </c>
      <c r="L258" s="283"/>
      <c r="M258" s="284" t="s">
        <v>1</v>
      </c>
      <c r="N258" s="285" t="s">
        <v>38</v>
      </c>
      <c r="O258" s="91"/>
      <c r="P258" s="235">
        <f>O258*H258</f>
        <v>0</v>
      </c>
      <c r="Q258" s="235">
        <v>1.036</v>
      </c>
      <c r="R258" s="235">
        <f>Q258*H258</f>
        <v>5.1799999999999997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196</v>
      </c>
      <c r="AT258" s="237" t="s">
        <v>260</v>
      </c>
      <c r="AU258" s="237" t="s">
        <v>82</v>
      </c>
      <c r="AY258" s="17" t="s">
        <v>132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80</v>
      </c>
      <c r="BK258" s="238">
        <f>ROUND(I258*H258,2)</f>
        <v>0</v>
      </c>
      <c r="BL258" s="17" t="s">
        <v>138</v>
      </c>
      <c r="BM258" s="237" t="s">
        <v>327</v>
      </c>
    </row>
    <row r="259" s="2" customFormat="1">
      <c r="A259" s="38"/>
      <c r="B259" s="39"/>
      <c r="C259" s="40"/>
      <c r="D259" s="239" t="s">
        <v>140</v>
      </c>
      <c r="E259" s="40"/>
      <c r="F259" s="240" t="s">
        <v>326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140</v>
      </c>
      <c r="AU259" s="17" t="s">
        <v>82</v>
      </c>
    </row>
    <row r="260" s="14" customFormat="1">
      <c r="A260" s="14"/>
      <c r="B260" s="254"/>
      <c r="C260" s="255"/>
      <c r="D260" s="239" t="s">
        <v>141</v>
      </c>
      <c r="E260" s="256" t="s">
        <v>1</v>
      </c>
      <c r="F260" s="257" t="s">
        <v>328</v>
      </c>
      <c r="G260" s="255"/>
      <c r="H260" s="258">
        <v>5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141</v>
      </c>
      <c r="AU260" s="264" t="s">
        <v>82</v>
      </c>
      <c r="AV260" s="14" t="s">
        <v>82</v>
      </c>
      <c r="AW260" s="14" t="s">
        <v>30</v>
      </c>
      <c r="AX260" s="14" t="s">
        <v>80</v>
      </c>
      <c r="AY260" s="264" t="s">
        <v>132</v>
      </c>
    </row>
    <row r="261" s="2" customFormat="1" ht="24.15" customHeight="1">
      <c r="A261" s="38"/>
      <c r="B261" s="39"/>
      <c r="C261" s="276" t="s">
        <v>329</v>
      </c>
      <c r="D261" s="276" t="s">
        <v>260</v>
      </c>
      <c r="E261" s="277" t="s">
        <v>330</v>
      </c>
      <c r="F261" s="278" t="s">
        <v>331</v>
      </c>
      <c r="G261" s="279" t="s">
        <v>160</v>
      </c>
      <c r="H261" s="280">
        <v>1</v>
      </c>
      <c r="I261" s="281"/>
      <c r="J261" s="282">
        <f>ROUND(I261*H261,2)</f>
        <v>0</v>
      </c>
      <c r="K261" s="278" t="s">
        <v>147</v>
      </c>
      <c r="L261" s="283"/>
      <c r="M261" s="284" t="s">
        <v>1</v>
      </c>
      <c r="N261" s="285" t="s">
        <v>38</v>
      </c>
      <c r="O261" s="91"/>
      <c r="P261" s="235">
        <f>O261*H261</f>
        <v>0</v>
      </c>
      <c r="Q261" s="235">
        <v>0.9425</v>
      </c>
      <c r="R261" s="235">
        <f>Q261*H261</f>
        <v>0.9425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196</v>
      </c>
      <c r="AT261" s="237" t="s">
        <v>260</v>
      </c>
      <c r="AU261" s="237" t="s">
        <v>82</v>
      </c>
      <c r="AY261" s="17" t="s">
        <v>132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80</v>
      </c>
      <c r="BK261" s="238">
        <f>ROUND(I261*H261,2)</f>
        <v>0</v>
      </c>
      <c r="BL261" s="17" t="s">
        <v>138</v>
      </c>
      <c r="BM261" s="237" t="s">
        <v>332</v>
      </c>
    </row>
    <row r="262" s="2" customFormat="1">
      <c r="A262" s="38"/>
      <c r="B262" s="39"/>
      <c r="C262" s="40"/>
      <c r="D262" s="239" t="s">
        <v>140</v>
      </c>
      <c r="E262" s="40"/>
      <c r="F262" s="240" t="s">
        <v>331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140</v>
      </c>
      <c r="AU262" s="17" t="s">
        <v>82</v>
      </c>
    </row>
    <row r="263" s="14" customFormat="1">
      <c r="A263" s="14"/>
      <c r="B263" s="254"/>
      <c r="C263" s="255"/>
      <c r="D263" s="239" t="s">
        <v>141</v>
      </c>
      <c r="E263" s="256" t="s">
        <v>1</v>
      </c>
      <c r="F263" s="257" t="s">
        <v>333</v>
      </c>
      <c r="G263" s="255"/>
      <c r="H263" s="258">
        <v>1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4" t="s">
        <v>141</v>
      </c>
      <c r="AU263" s="264" t="s">
        <v>82</v>
      </c>
      <c r="AV263" s="14" t="s">
        <v>82</v>
      </c>
      <c r="AW263" s="14" t="s">
        <v>30</v>
      </c>
      <c r="AX263" s="14" t="s">
        <v>80</v>
      </c>
      <c r="AY263" s="264" t="s">
        <v>132</v>
      </c>
    </row>
    <row r="264" s="2" customFormat="1" ht="16.5" customHeight="1">
      <c r="A264" s="38"/>
      <c r="B264" s="39"/>
      <c r="C264" s="226" t="s">
        <v>334</v>
      </c>
      <c r="D264" s="226" t="s">
        <v>134</v>
      </c>
      <c r="E264" s="227" t="s">
        <v>335</v>
      </c>
      <c r="F264" s="228" t="s">
        <v>336</v>
      </c>
      <c r="G264" s="229" t="s">
        <v>337</v>
      </c>
      <c r="H264" s="230">
        <v>14</v>
      </c>
      <c r="I264" s="231"/>
      <c r="J264" s="232">
        <f>ROUND(I264*H264,2)</f>
        <v>0</v>
      </c>
      <c r="K264" s="228" t="s">
        <v>1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0.0041399999999999996</v>
      </c>
      <c r="R264" s="235">
        <f>Q264*H264</f>
        <v>0.057959999999999998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138</v>
      </c>
      <c r="AT264" s="237" t="s">
        <v>134</v>
      </c>
      <c r="AU264" s="237" t="s">
        <v>82</v>
      </c>
      <c r="AY264" s="17" t="s">
        <v>132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138</v>
      </c>
      <c r="BM264" s="237" t="s">
        <v>338</v>
      </c>
    </row>
    <row r="265" s="2" customFormat="1">
      <c r="A265" s="38"/>
      <c r="B265" s="39"/>
      <c r="C265" s="40"/>
      <c r="D265" s="239" t="s">
        <v>140</v>
      </c>
      <c r="E265" s="40"/>
      <c r="F265" s="240" t="s">
        <v>336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140</v>
      </c>
      <c r="AU265" s="17" t="s">
        <v>82</v>
      </c>
    </row>
    <row r="266" s="14" customFormat="1">
      <c r="A266" s="14"/>
      <c r="B266" s="254"/>
      <c r="C266" s="255"/>
      <c r="D266" s="239" t="s">
        <v>141</v>
      </c>
      <c r="E266" s="256" t="s">
        <v>1</v>
      </c>
      <c r="F266" s="257" t="s">
        <v>339</v>
      </c>
      <c r="G266" s="255"/>
      <c r="H266" s="258">
        <v>14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141</v>
      </c>
      <c r="AU266" s="264" t="s">
        <v>82</v>
      </c>
      <c r="AV266" s="14" t="s">
        <v>82</v>
      </c>
      <c r="AW266" s="14" t="s">
        <v>30</v>
      </c>
      <c r="AX266" s="14" t="s">
        <v>80</v>
      </c>
      <c r="AY266" s="264" t="s">
        <v>132</v>
      </c>
    </row>
    <row r="267" s="2" customFormat="1" ht="33" customHeight="1">
      <c r="A267" s="38"/>
      <c r="B267" s="39"/>
      <c r="C267" s="226" t="s">
        <v>340</v>
      </c>
      <c r="D267" s="226" t="s">
        <v>134</v>
      </c>
      <c r="E267" s="227" t="s">
        <v>341</v>
      </c>
      <c r="F267" s="228" t="s">
        <v>342</v>
      </c>
      <c r="G267" s="229" t="s">
        <v>160</v>
      </c>
      <c r="H267" s="230">
        <v>161.59999999999999</v>
      </c>
      <c r="I267" s="231"/>
      <c r="J267" s="232">
        <f>ROUND(I267*H267,2)</f>
        <v>0</v>
      </c>
      <c r="K267" s="228" t="s">
        <v>147</v>
      </c>
      <c r="L267" s="44"/>
      <c r="M267" s="233" t="s">
        <v>1</v>
      </c>
      <c r="N267" s="234" t="s">
        <v>38</v>
      </c>
      <c r="O267" s="91"/>
      <c r="P267" s="235">
        <f>O267*H267</f>
        <v>0</v>
      </c>
      <c r="Q267" s="235">
        <v>8.0000000000000007E-05</v>
      </c>
      <c r="R267" s="235">
        <f>Q267*H267</f>
        <v>0.012928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138</v>
      </c>
      <c r="AT267" s="237" t="s">
        <v>134</v>
      </c>
      <c r="AU267" s="237" t="s">
        <v>82</v>
      </c>
      <c r="AY267" s="17" t="s">
        <v>132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80</v>
      </c>
      <c r="BK267" s="238">
        <f>ROUND(I267*H267,2)</f>
        <v>0</v>
      </c>
      <c r="BL267" s="17" t="s">
        <v>138</v>
      </c>
      <c r="BM267" s="237" t="s">
        <v>343</v>
      </c>
    </row>
    <row r="268" s="2" customFormat="1">
      <c r="A268" s="38"/>
      <c r="B268" s="39"/>
      <c r="C268" s="40"/>
      <c r="D268" s="239" t="s">
        <v>140</v>
      </c>
      <c r="E268" s="40"/>
      <c r="F268" s="240" t="s">
        <v>344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140</v>
      </c>
      <c r="AU268" s="17" t="s">
        <v>82</v>
      </c>
    </row>
    <row r="269" s="14" customFormat="1">
      <c r="A269" s="14"/>
      <c r="B269" s="254"/>
      <c r="C269" s="255"/>
      <c r="D269" s="239" t="s">
        <v>141</v>
      </c>
      <c r="E269" s="256" t="s">
        <v>1</v>
      </c>
      <c r="F269" s="257" t="s">
        <v>345</v>
      </c>
      <c r="G269" s="255"/>
      <c r="H269" s="258">
        <v>161.59999999999999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4" t="s">
        <v>141</v>
      </c>
      <c r="AU269" s="264" t="s">
        <v>82</v>
      </c>
      <c r="AV269" s="14" t="s">
        <v>82</v>
      </c>
      <c r="AW269" s="14" t="s">
        <v>30</v>
      </c>
      <c r="AX269" s="14" t="s">
        <v>80</v>
      </c>
      <c r="AY269" s="264" t="s">
        <v>132</v>
      </c>
    </row>
    <row r="270" s="2" customFormat="1" ht="24.15" customHeight="1">
      <c r="A270" s="38"/>
      <c r="B270" s="39"/>
      <c r="C270" s="276" t="s">
        <v>346</v>
      </c>
      <c r="D270" s="276" t="s">
        <v>260</v>
      </c>
      <c r="E270" s="277" t="s">
        <v>347</v>
      </c>
      <c r="F270" s="278" t="s">
        <v>348</v>
      </c>
      <c r="G270" s="279" t="s">
        <v>160</v>
      </c>
      <c r="H270" s="280">
        <v>161.59999999999999</v>
      </c>
      <c r="I270" s="281"/>
      <c r="J270" s="282">
        <f>ROUND(I270*H270,2)</f>
        <v>0</v>
      </c>
      <c r="K270" s="278" t="s">
        <v>147</v>
      </c>
      <c r="L270" s="283"/>
      <c r="M270" s="284" t="s">
        <v>1</v>
      </c>
      <c r="N270" s="285" t="s">
        <v>38</v>
      </c>
      <c r="O270" s="91"/>
      <c r="P270" s="235">
        <f>O270*H270</f>
        <v>0</v>
      </c>
      <c r="Q270" s="235">
        <v>0.071999999999999995</v>
      </c>
      <c r="R270" s="235">
        <f>Q270*H270</f>
        <v>11.635199999999999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196</v>
      </c>
      <c r="AT270" s="237" t="s">
        <v>260</v>
      </c>
      <c r="AU270" s="237" t="s">
        <v>82</v>
      </c>
      <c r="AY270" s="17" t="s">
        <v>132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138</v>
      </c>
      <c r="BM270" s="237" t="s">
        <v>349</v>
      </c>
    </row>
    <row r="271" s="2" customFormat="1">
      <c r="A271" s="38"/>
      <c r="B271" s="39"/>
      <c r="C271" s="40"/>
      <c r="D271" s="239" t="s">
        <v>140</v>
      </c>
      <c r="E271" s="40"/>
      <c r="F271" s="240" t="s">
        <v>348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140</v>
      </c>
      <c r="AU271" s="17" t="s">
        <v>82</v>
      </c>
    </row>
    <row r="272" s="14" customFormat="1">
      <c r="A272" s="14"/>
      <c r="B272" s="254"/>
      <c r="C272" s="255"/>
      <c r="D272" s="239" t="s">
        <v>141</v>
      </c>
      <c r="E272" s="256" t="s">
        <v>1</v>
      </c>
      <c r="F272" s="257" t="s">
        <v>350</v>
      </c>
      <c r="G272" s="255"/>
      <c r="H272" s="258">
        <v>161.59999999999999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141</v>
      </c>
      <c r="AU272" s="264" t="s">
        <v>82</v>
      </c>
      <c r="AV272" s="14" t="s">
        <v>82</v>
      </c>
      <c r="AW272" s="14" t="s">
        <v>30</v>
      </c>
      <c r="AX272" s="14" t="s">
        <v>80</v>
      </c>
      <c r="AY272" s="264" t="s">
        <v>132</v>
      </c>
    </row>
    <row r="273" s="2" customFormat="1" ht="24.15" customHeight="1">
      <c r="A273" s="38"/>
      <c r="B273" s="39"/>
      <c r="C273" s="226" t="s">
        <v>351</v>
      </c>
      <c r="D273" s="226" t="s">
        <v>134</v>
      </c>
      <c r="E273" s="227" t="s">
        <v>352</v>
      </c>
      <c r="F273" s="228" t="s">
        <v>353</v>
      </c>
      <c r="G273" s="229" t="s">
        <v>354</v>
      </c>
      <c r="H273" s="230">
        <v>19</v>
      </c>
      <c r="I273" s="231"/>
      <c r="J273" s="232">
        <f>ROUND(I273*H273,2)</f>
        <v>0</v>
      </c>
      <c r="K273" s="228" t="s">
        <v>147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0.00016000000000000001</v>
      </c>
      <c r="R273" s="235">
        <f>Q273*H273</f>
        <v>0.0030400000000000002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138</v>
      </c>
      <c r="AT273" s="237" t="s">
        <v>134</v>
      </c>
      <c r="AU273" s="237" t="s">
        <v>82</v>
      </c>
      <c r="AY273" s="17" t="s">
        <v>132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80</v>
      </c>
      <c r="BK273" s="238">
        <f>ROUND(I273*H273,2)</f>
        <v>0</v>
      </c>
      <c r="BL273" s="17" t="s">
        <v>138</v>
      </c>
      <c r="BM273" s="237" t="s">
        <v>355</v>
      </c>
    </row>
    <row r="274" s="2" customFormat="1">
      <c r="A274" s="38"/>
      <c r="B274" s="39"/>
      <c r="C274" s="40"/>
      <c r="D274" s="239" t="s">
        <v>140</v>
      </c>
      <c r="E274" s="40"/>
      <c r="F274" s="240" t="s">
        <v>356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140</v>
      </c>
      <c r="AU274" s="17" t="s">
        <v>82</v>
      </c>
    </row>
    <row r="275" s="14" customFormat="1">
      <c r="A275" s="14"/>
      <c r="B275" s="254"/>
      <c r="C275" s="255"/>
      <c r="D275" s="239" t="s">
        <v>141</v>
      </c>
      <c r="E275" s="256" t="s">
        <v>1</v>
      </c>
      <c r="F275" s="257" t="s">
        <v>357</v>
      </c>
      <c r="G275" s="255"/>
      <c r="H275" s="258">
        <v>19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141</v>
      </c>
      <c r="AU275" s="264" t="s">
        <v>82</v>
      </c>
      <c r="AV275" s="14" t="s">
        <v>82</v>
      </c>
      <c r="AW275" s="14" t="s">
        <v>30</v>
      </c>
      <c r="AX275" s="14" t="s">
        <v>80</v>
      </c>
      <c r="AY275" s="264" t="s">
        <v>132</v>
      </c>
    </row>
    <row r="276" s="2" customFormat="1" ht="33" customHeight="1">
      <c r="A276" s="38"/>
      <c r="B276" s="39"/>
      <c r="C276" s="276" t="s">
        <v>358</v>
      </c>
      <c r="D276" s="276" t="s">
        <v>260</v>
      </c>
      <c r="E276" s="277" t="s">
        <v>359</v>
      </c>
      <c r="F276" s="278" t="s">
        <v>360</v>
      </c>
      <c r="G276" s="279" t="s">
        <v>354</v>
      </c>
      <c r="H276" s="280">
        <v>19</v>
      </c>
      <c r="I276" s="281"/>
      <c r="J276" s="282">
        <f>ROUND(I276*H276,2)</f>
        <v>0</v>
      </c>
      <c r="K276" s="278" t="s">
        <v>147</v>
      </c>
      <c r="L276" s="283"/>
      <c r="M276" s="284" t="s">
        <v>1</v>
      </c>
      <c r="N276" s="285" t="s">
        <v>38</v>
      </c>
      <c r="O276" s="91"/>
      <c r="P276" s="235">
        <f>O276*H276</f>
        <v>0</v>
      </c>
      <c r="Q276" s="235">
        <v>0.072999999999999995</v>
      </c>
      <c r="R276" s="235">
        <f>Q276*H276</f>
        <v>1.387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196</v>
      </c>
      <c r="AT276" s="237" t="s">
        <v>260</v>
      </c>
      <c r="AU276" s="237" t="s">
        <v>82</v>
      </c>
      <c r="AY276" s="17" t="s">
        <v>132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80</v>
      </c>
      <c r="BK276" s="238">
        <f>ROUND(I276*H276,2)</f>
        <v>0</v>
      </c>
      <c r="BL276" s="17" t="s">
        <v>138</v>
      </c>
      <c r="BM276" s="237" t="s">
        <v>361</v>
      </c>
    </row>
    <row r="277" s="2" customFormat="1">
      <c r="A277" s="38"/>
      <c r="B277" s="39"/>
      <c r="C277" s="40"/>
      <c r="D277" s="239" t="s">
        <v>140</v>
      </c>
      <c r="E277" s="40"/>
      <c r="F277" s="240" t="s">
        <v>360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140</v>
      </c>
      <c r="AU277" s="17" t="s">
        <v>82</v>
      </c>
    </row>
    <row r="278" s="14" customFormat="1">
      <c r="A278" s="14"/>
      <c r="B278" s="254"/>
      <c r="C278" s="255"/>
      <c r="D278" s="239" t="s">
        <v>141</v>
      </c>
      <c r="E278" s="256" t="s">
        <v>1</v>
      </c>
      <c r="F278" s="257" t="s">
        <v>362</v>
      </c>
      <c r="G278" s="255"/>
      <c r="H278" s="258">
        <v>19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141</v>
      </c>
      <c r="AU278" s="264" t="s">
        <v>82</v>
      </c>
      <c r="AV278" s="14" t="s">
        <v>82</v>
      </c>
      <c r="AW278" s="14" t="s">
        <v>30</v>
      </c>
      <c r="AX278" s="14" t="s">
        <v>80</v>
      </c>
      <c r="AY278" s="264" t="s">
        <v>132</v>
      </c>
    </row>
    <row r="279" s="2" customFormat="1" ht="24.15" customHeight="1">
      <c r="A279" s="38"/>
      <c r="B279" s="39"/>
      <c r="C279" s="226" t="s">
        <v>363</v>
      </c>
      <c r="D279" s="226" t="s">
        <v>134</v>
      </c>
      <c r="E279" s="227" t="s">
        <v>364</v>
      </c>
      <c r="F279" s="228" t="s">
        <v>365</v>
      </c>
      <c r="G279" s="229" t="s">
        <v>354</v>
      </c>
      <c r="H279" s="230">
        <v>3</v>
      </c>
      <c r="I279" s="231"/>
      <c r="J279" s="232">
        <f>ROUND(I279*H279,2)</f>
        <v>0</v>
      </c>
      <c r="K279" s="228" t="s">
        <v>147</v>
      </c>
      <c r="L279" s="44"/>
      <c r="M279" s="233" t="s">
        <v>1</v>
      </c>
      <c r="N279" s="234" t="s">
        <v>38</v>
      </c>
      <c r="O279" s="91"/>
      <c r="P279" s="235">
        <f>O279*H279</f>
        <v>0</v>
      </c>
      <c r="Q279" s="235">
        <v>1.2822400000000001</v>
      </c>
      <c r="R279" s="235">
        <f>Q279*H279</f>
        <v>3.8467200000000004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138</v>
      </c>
      <c r="AT279" s="237" t="s">
        <v>134</v>
      </c>
      <c r="AU279" s="237" t="s">
        <v>82</v>
      </c>
      <c r="AY279" s="17" t="s">
        <v>132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80</v>
      </c>
      <c r="BK279" s="238">
        <f>ROUND(I279*H279,2)</f>
        <v>0</v>
      </c>
      <c r="BL279" s="17" t="s">
        <v>138</v>
      </c>
      <c r="BM279" s="237" t="s">
        <v>366</v>
      </c>
    </row>
    <row r="280" s="2" customFormat="1">
      <c r="A280" s="38"/>
      <c r="B280" s="39"/>
      <c r="C280" s="40"/>
      <c r="D280" s="239" t="s">
        <v>140</v>
      </c>
      <c r="E280" s="40"/>
      <c r="F280" s="240" t="s">
        <v>367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140</v>
      </c>
      <c r="AU280" s="17" t="s">
        <v>82</v>
      </c>
    </row>
    <row r="281" s="14" customFormat="1">
      <c r="A281" s="14"/>
      <c r="B281" s="254"/>
      <c r="C281" s="255"/>
      <c r="D281" s="239" t="s">
        <v>141</v>
      </c>
      <c r="E281" s="256" t="s">
        <v>1</v>
      </c>
      <c r="F281" s="257" t="s">
        <v>368</v>
      </c>
      <c r="G281" s="255"/>
      <c r="H281" s="258">
        <v>3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4" t="s">
        <v>141</v>
      </c>
      <c r="AU281" s="264" t="s">
        <v>82</v>
      </c>
      <c r="AV281" s="14" t="s">
        <v>82</v>
      </c>
      <c r="AW281" s="14" t="s">
        <v>30</v>
      </c>
      <c r="AX281" s="14" t="s">
        <v>80</v>
      </c>
      <c r="AY281" s="264" t="s">
        <v>132</v>
      </c>
    </row>
    <row r="282" s="2" customFormat="1" ht="24.15" customHeight="1">
      <c r="A282" s="38"/>
      <c r="B282" s="39"/>
      <c r="C282" s="276" t="s">
        <v>369</v>
      </c>
      <c r="D282" s="276" t="s">
        <v>260</v>
      </c>
      <c r="E282" s="277" t="s">
        <v>370</v>
      </c>
      <c r="F282" s="278" t="s">
        <v>371</v>
      </c>
      <c r="G282" s="279" t="s">
        <v>354</v>
      </c>
      <c r="H282" s="280">
        <v>2</v>
      </c>
      <c r="I282" s="281"/>
      <c r="J282" s="282">
        <f>ROUND(I282*H282,2)</f>
        <v>0</v>
      </c>
      <c r="K282" s="278" t="s">
        <v>147</v>
      </c>
      <c r="L282" s="283"/>
      <c r="M282" s="284" t="s">
        <v>1</v>
      </c>
      <c r="N282" s="285" t="s">
        <v>38</v>
      </c>
      <c r="O282" s="91"/>
      <c r="P282" s="235">
        <f>O282*H282</f>
        <v>0</v>
      </c>
      <c r="Q282" s="235">
        <v>8.9000000000000004</v>
      </c>
      <c r="R282" s="235">
        <f>Q282*H282</f>
        <v>17.800000000000001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196</v>
      </c>
      <c r="AT282" s="237" t="s">
        <v>260</v>
      </c>
      <c r="AU282" s="237" t="s">
        <v>82</v>
      </c>
      <c r="AY282" s="17" t="s">
        <v>132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80</v>
      </c>
      <c r="BK282" s="238">
        <f>ROUND(I282*H282,2)</f>
        <v>0</v>
      </c>
      <c r="BL282" s="17" t="s">
        <v>138</v>
      </c>
      <c r="BM282" s="237" t="s">
        <v>372</v>
      </c>
    </row>
    <row r="283" s="2" customFormat="1">
      <c r="A283" s="38"/>
      <c r="B283" s="39"/>
      <c r="C283" s="40"/>
      <c r="D283" s="239" t="s">
        <v>140</v>
      </c>
      <c r="E283" s="40"/>
      <c r="F283" s="240" t="s">
        <v>373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140</v>
      </c>
      <c r="AU283" s="17" t="s">
        <v>82</v>
      </c>
    </row>
    <row r="284" s="14" customFormat="1">
      <c r="A284" s="14"/>
      <c r="B284" s="254"/>
      <c r="C284" s="255"/>
      <c r="D284" s="239" t="s">
        <v>141</v>
      </c>
      <c r="E284" s="256" t="s">
        <v>1</v>
      </c>
      <c r="F284" s="257" t="s">
        <v>82</v>
      </c>
      <c r="G284" s="255"/>
      <c r="H284" s="258">
        <v>2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141</v>
      </c>
      <c r="AU284" s="264" t="s">
        <v>82</v>
      </c>
      <c r="AV284" s="14" t="s">
        <v>82</v>
      </c>
      <c r="AW284" s="14" t="s">
        <v>30</v>
      </c>
      <c r="AX284" s="14" t="s">
        <v>80</v>
      </c>
      <c r="AY284" s="264" t="s">
        <v>132</v>
      </c>
    </row>
    <row r="285" s="2" customFormat="1" ht="24.15" customHeight="1">
      <c r="A285" s="38"/>
      <c r="B285" s="39"/>
      <c r="C285" s="276" t="s">
        <v>374</v>
      </c>
      <c r="D285" s="276" t="s">
        <v>260</v>
      </c>
      <c r="E285" s="277" t="s">
        <v>375</v>
      </c>
      <c r="F285" s="278" t="s">
        <v>376</v>
      </c>
      <c r="G285" s="279" t="s">
        <v>354</v>
      </c>
      <c r="H285" s="280">
        <v>1</v>
      </c>
      <c r="I285" s="281"/>
      <c r="J285" s="282">
        <f>ROUND(I285*H285,2)</f>
        <v>0</v>
      </c>
      <c r="K285" s="278" t="s">
        <v>1</v>
      </c>
      <c r="L285" s="283"/>
      <c r="M285" s="284" t="s">
        <v>1</v>
      </c>
      <c r="N285" s="285" t="s">
        <v>38</v>
      </c>
      <c r="O285" s="91"/>
      <c r="P285" s="235">
        <f>O285*H285</f>
        <v>0</v>
      </c>
      <c r="Q285" s="235">
        <v>8.9000000000000004</v>
      </c>
      <c r="R285" s="235">
        <f>Q285*H285</f>
        <v>8.9000000000000004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196</v>
      </c>
      <c r="AT285" s="237" t="s">
        <v>260</v>
      </c>
      <c r="AU285" s="237" t="s">
        <v>82</v>
      </c>
      <c r="AY285" s="17" t="s">
        <v>132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138</v>
      </c>
      <c r="BM285" s="237" t="s">
        <v>377</v>
      </c>
    </row>
    <row r="286" s="2" customFormat="1">
      <c r="A286" s="38"/>
      <c r="B286" s="39"/>
      <c r="C286" s="40"/>
      <c r="D286" s="239" t="s">
        <v>140</v>
      </c>
      <c r="E286" s="40"/>
      <c r="F286" s="240" t="s">
        <v>373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140</v>
      </c>
      <c r="AU286" s="17" t="s">
        <v>82</v>
      </c>
    </row>
    <row r="287" s="14" customFormat="1">
      <c r="A287" s="14"/>
      <c r="B287" s="254"/>
      <c r="C287" s="255"/>
      <c r="D287" s="239" t="s">
        <v>141</v>
      </c>
      <c r="E287" s="256" t="s">
        <v>1</v>
      </c>
      <c r="F287" s="257" t="s">
        <v>80</v>
      </c>
      <c r="G287" s="255"/>
      <c r="H287" s="258">
        <v>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4" t="s">
        <v>141</v>
      </c>
      <c r="AU287" s="264" t="s">
        <v>82</v>
      </c>
      <c r="AV287" s="14" t="s">
        <v>82</v>
      </c>
      <c r="AW287" s="14" t="s">
        <v>30</v>
      </c>
      <c r="AX287" s="14" t="s">
        <v>80</v>
      </c>
      <c r="AY287" s="264" t="s">
        <v>132</v>
      </c>
    </row>
    <row r="288" s="2" customFormat="1" ht="24.15" customHeight="1">
      <c r="A288" s="38"/>
      <c r="B288" s="39"/>
      <c r="C288" s="226" t="s">
        <v>378</v>
      </c>
      <c r="D288" s="226" t="s">
        <v>134</v>
      </c>
      <c r="E288" s="227" t="s">
        <v>379</v>
      </c>
      <c r="F288" s="228" t="s">
        <v>380</v>
      </c>
      <c r="G288" s="229" t="s">
        <v>354</v>
      </c>
      <c r="H288" s="230">
        <v>3</v>
      </c>
      <c r="I288" s="231"/>
      <c r="J288" s="232">
        <f>ROUND(I288*H288,2)</f>
        <v>0</v>
      </c>
      <c r="K288" s="228" t="s">
        <v>147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0.023939999999999999</v>
      </c>
      <c r="R288" s="235">
        <f>Q288*H288</f>
        <v>0.071819999999999995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138</v>
      </c>
      <c r="AT288" s="237" t="s">
        <v>134</v>
      </c>
      <c r="AU288" s="237" t="s">
        <v>82</v>
      </c>
      <c r="AY288" s="17" t="s">
        <v>132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80</v>
      </c>
      <c r="BK288" s="238">
        <f>ROUND(I288*H288,2)</f>
        <v>0</v>
      </c>
      <c r="BL288" s="17" t="s">
        <v>138</v>
      </c>
      <c r="BM288" s="237" t="s">
        <v>381</v>
      </c>
    </row>
    <row r="289" s="2" customFormat="1">
      <c r="A289" s="38"/>
      <c r="B289" s="39"/>
      <c r="C289" s="40"/>
      <c r="D289" s="239" t="s">
        <v>140</v>
      </c>
      <c r="E289" s="40"/>
      <c r="F289" s="240" t="s">
        <v>382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140</v>
      </c>
      <c r="AU289" s="17" t="s">
        <v>82</v>
      </c>
    </row>
    <row r="290" s="14" customFormat="1">
      <c r="A290" s="14"/>
      <c r="B290" s="254"/>
      <c r="C290" s="255"/>
      <c r="D290" s="239" t="s">
        <v>141</v>
      </c>
      <c r="E290" s="256" t="s">
        <v>1</v>
      </c>
      <c r="F290" s="257" t="s">
        <v>151</v>
      </c>
      <c r="G290" s="255"/>
      <c r="H290" s="258">
        <v>3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4" t="s">
        <v>141</v>
      </c>
      <c r="AU290" s="264" t="s">
        <v>82</v>
      </c>
      <c r="AV290" s="14" t="s">
        <v>82</v>
      </c>
      <c r="AW290" s="14" t="s">
        <v>30</v>
      </c>
      <c r="AX290" s="14" t="s">
        <v>80</v>
      </c>
      <c r="AY290" s="264" t="s">
        <v>132</v>
      </c>
    </row>
    <row r="291" s="2" customFormat="1" ht="24.15" customHeight="1">
      <c r="A291" s="38"/>
      <c r="B291" s="39"/>
      <c r="C291" s="276" t="s">
        <v>383</v>
      </c>
      <c r="D291" s="276" t="s">
        <v>260</v>
      </c>
      <c r="E291" s="277" t="s">
        <v>384</v>
      </c>
      <c r="F291" s="278" t="s">
        <v>385</v>
      </c>
      <c r="G291" s="279" t="s">
        <v>354</v>
      </c>
      <c r="H291" s="280">
        <v>2</v>
      </c>
      <c r="I291" s="281"/>
      <c r="J291" s="282">
        <f>ROUND(I291*H291,2)</f>
        <v>0</v>
      </c>
      <c r="K291" s="278" t="s">
        <v>147</v>
      </c>
      <c r="L291" s="283"/>
      <c r="M291" s="284" t="s">
        <v>1</v>
      </c>
      <c r="N291" s="285" t="s">
        <v>38</v>
      </c>
      <c r="O291" s="91"/>
      <c r="P291" s="235">
        <f>O291*H291</f>
        <v>0</v>
      </c>
      <c r="Q291" s="235">
        <v>1.1499999999999999</v>
      </c>
      <c r="R291" s="235">
        <f>Q291*H291</f>
        <v>2.2999999999999998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196</v>
      </c>
      <c r="AT291" s="237" t="s">
        <v>260</v>
      </c>
      <c r="AU291" s="237" t="s">
        <v>82</v>
      </c>
      <c r="AY291" s="17" t="s">
        <v>132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80</v>
      </c>
      <c r="BK291" s="238">
        <f>ROUND(I291*H291,2)</f>
        <v>0</v>
      </c>
      <c r="BL291" s="17" t="s">
        <v>138</v>
      </c>
      <c r="BM291" s="237" t="s">
        <v>386</v>
      </c>
    </row>
    <row r="292" s="2" customFormat="1">
      <c r="A292" s="38"/>
      <c r="B292" s="39"/>
      <c r="C292" s="40"/>
      <c r="D292" s="239" t="s">
        <v>140</v>
      </c>
      <c r="E292" s="40"/>
      <c r="F292" s="240" t="s">
        <v>385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140</v>
      </c>
      <c r="AU292" s="17" t="s">
        <v>82</v>
      </c>
    </row>
    <row r="293" s="14" customFormat="1">
      <c r="A293" s="14"/>
      <c r="B293" s="254"/>
      <c r="C293" s="255"/>
      <c r="D293" s="239" t="s">
        <v>141</v>
      </c>
      <c r="E293" s="256" t="s">
        <v>1</v>
      </c>
      <c r="F293" s="257" t="s">
        <v>82</v>
      </c>
      <c r="G293" s="255"/>
      <c r="H293" s="258">
        <v>2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4" t="s">
        <v>141</v>
      </c>
      <c r="AU293" s="264" t="s">
        <v>82</v>
      </c>
      <c r="AV293" s="14" t="s">
        <v>82</v>
      </c>
      <c r="AW293" s="14" t="s">
        <v>30</v>
      </c>
      <c r="AX293" s="14" t="s">
        <v>80</v>
      </c>
      <c r="AY293" s="264" t="s">
        <v>132</v>
      </c>
    </row>
    <row r="294" s="2" customFormat="1" ht="24.15" customHeight="1">
      <c r="A294" s="38"/>
      <c r="B294" s="39"/>
      <c r="C294" s="276" t="s">
        <v>387</v>
      </c>
      <c r="D294" s="276" t="s">
        <v>260</v>
      </c>
      <c r="E294" s="277" t="s">
        <v>388</v>
      </c>
      <c r="F294" s="278" t="s">
        <v>389</v>
      </c>
      <c r="G294" s="279" t="s">
        <v>354</v>
      </c>
      <c r="H294" s="280">
        <v>1</v>
      </c>
      <c r="I294" s="281"/>
      <c r="J294" s="282">
        <f>ROUND(I294*H294,2)</f>
        <v>0</v>
      </c>
      <c r="K294" s="278" t="s">
        <v>1</v>
      </c>
      <c r="L294" s="283"/>
      <c r="M294" s="284" t="s">
        <v>1</v>
      </c>
      <c r="N294" s="285" t="s">
        <v>38</v>
      </c>
      <c r="O294" s="91"/>
      <c r="P294" s="235">
        <f>O294*H294</f>
        <v>0</v>
      </c>
      <c r="Q294" s="235">
        <v>1.1499999999999999</v>
      </c>
      <c r="R294" s="235">
        <f>Q294*H294</f>
        <v>1.1499999999999999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196</v>
      </c>
      <c r="AT294" s="237" t="s">
        <v>260</v>
      </c>
      <c r="AU294" s="237" t="s">
        <v>82</v>
      </c>
      <c r="AY294" s="17" t="s">
        <v>132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80</v>
      </c>
      <c r="BK294" s="238">
        <f>ROUND(I294*H294,2)</f>
        <v>0</v>
      </c>
      <c r="BL294" s="17" t="s">
        <v>138</v>
      </c>
      <c r="BM294" s="237" t="s">
        <v>390</v>
      </c>
    </row>
    <row r="295" s="2" customFormat="1">
      <c r="A295" s="38"/>
      <c r="B295" s="39"/>
      <c r="C295" s="40"/>
      <c r="D295" s="239" t="s">
        <v>140</v>
      </c>
      <c r="E295" s="40"/>
      <c r="F295" s="240" t="s">
        <v>385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140</v>
      </c>
      <c r="AU295" s="17" t="s">
        <v>82</v>
      </c>
    </row>
    <row r="296" s="14" customFormat="1">
      <c r="A296" s="14"/>
      <c r="B296" s="254"/>
      <c r="C296" s="255"/>
      <c r="D296" s="239" t="s">
        <v>141</v>
      </c>
      <c r="E296" s="256" t="s">
        <v>1</v>
      </c>
      <c r="F296" s="257" t="s">
        <v>80</v>
      </c>
      <c r="G296" s="255"/>
      <c r="H296" s="258">
        <v>1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4" t="s">
        <v>141</v>
      </c>
      <c r="AU296" s="264" t="s">
        <v>82</v>
      </c>
      <c r="AV296" s="14" t="s">
        <v>82</v>
      </c>
      <c r="AW296" s="14" t="s">
        <v>30</v>
      </c>
      <c r="AX296" s="14" t="s">
        <v>80</v>
      </c>
      <c r="AY296" s="264" t="s">
        <v>132</v>
      </c>
    </row>
    <row r="297" s="2" customFormat="1" ht="24.15" customHeight="1">
      <c r="A297" s="38"/>
      <c r="B297" s="39"/>
      <c r="C297" s="226" t="s">
        <v>391</v>
      </c>
      <c r="D297" s="226" t="s">
        <v>134</v>
      </c>
      <c r="E297" s="227" t="s">
        <v>392</v>
      </c>
      <c r="F297" s="228" t="s">
        <v>393</v>
      </c>
      <c r="G297" s="229" t="s">
        <v>354</v>
      </c>
      <c r="H297" s="230">
        <v>6</v>
      </c>
      <c r="I297" s="231"/>
      <c r="J297" s="232">
        <f>ROUND(I297*H297,2)</f>
        <v>0</v>
      </c>
      <c r="K297" s="228" t="s">
        <v>147</v>
      </c>
      <c r="L297" s="44"/>
      <c r="M297" s="233" t="s">
        <v>1</v>
      </c>
      <c r="N297" s="234" t="s">
        <v>38</v>
      </c>
      <c r="O297" s="91"/>
      <c r="P297" s="235">
        <f>O297*H297</f>
        <v>0</v>
      </c>
      <c r="Q297" s="235">
        <v>0.41948000000000002</v>
      </c>
      <c r="R297" s="235">
        <f>Q297*H297</f>
        <v>2.51688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138</v>
      </c>
      <c r="AT297" s="237" t="s">
        <v>134</v>
      </c>
      <c r="AU297" s="237" t="s">
        <v>82</v>
      </c>
      <c r="AY297" s="17" t="s">
        <v>132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80</v>
      </c>
      <c r="BK297" s="238">
        <f>ROUND(I297*H297,2)</f>
        <v>0</v>
      </c>
      <c r="BL297" s="17" t="s">
        <v>138</v>
      </c>
      <c r="BM297" s="237" t="s">
        <v>394</v>
      </c>
    </row>
    <row r="298" s="2" customFormat="1">
      <c r="A298" s="38"/>
      <c r="B298" s="39"/>
      <c r="C298" s="40"/>
      <c r="D298" s="239" t="s">
        <v>140</v>
      </c>
      <c r="E298" s="40"/>
      <c r="F298" s="240" t="s">
        <v>395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140</v>
      </c>
      <c r="AU298" s="17" t="s">
        <v>82</v>
      </c>
    </row>
    <row r="299" s="14" customFormat="1">
      <c r="A299" s="14"/>
      <c r="B299" s="254"/>
      <c r="C299" s="255"/>
      <c r="D299" s="239" t="s">
        <v>141</v>
      </c>
      <c r="E299" s="256" t="s">
        <v>1</v>
      </c>
      <c r="F299" s="257" t="s">
        <v>170</v>
      </c>
      <c r="G299" s="255"/>
      <c r="H299" s="258">
        <v>6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4" t="s">
        <v>141</v>
      </c>
      <c r="AU299" s="264" t="s">
        <v>82</v>
      </c>
      <c r="AV299" s="14" t="s">
        <v>82</v>
      </c>
      <c r="AW299" s="14" t="s">
        <v>30</v>
      </c>
      <c r="AX299" s="14" t="s">
        <v>80</v>
      </c>
      <c r="AY299" s="264" t="s">
        <v>132</v>
      </c>
    </row>
    <row r="300" s="2" customFormat="1" ht="21.75" customHeight="1">
      <c r="A300" s="38"/>
      <c r="B300" s="39"/>
      <c r="C300" s="276" t="s">
        <v>396</v>
      </c>
      <c r="D300" s="276" t="s">
        <v>260</v>
      </c>
      <c r="E300" s="277" t="s">
        <v>397</v>
      </c>
      <c r="F300" s="278" t="s">
        <v>398</v>
      </c>
      <c r="G300" s="279" t="s">
        <v>354</v>
      </c>
      <c r="H300" s="280">
        <v>6</v>
      </c>
      <c r="I300" s="281"/>
      <c r="J300" s="282">
        <f>ROUND(I300*H300,2)</f>
        <v>0</v>
      </c>
      <c r="K300" s="278" t="s">
        <v>147</v>
      </c>
      <c r="L300" s="283"/>
      <c r="M300" s="284" t="s">
        <v>1</v>
      </c>
      <c r="N300" s="285" t="s">
        <v>38</v>
      </c>
      <c r="O300" s="91"/>
      <c r="P300" s="235">
        <f>O300*H300</f>
        <v>0</v>
      </c>
      <c r="Q300" s="235">
        <v>1.23</v>
      </c>
      <c r="R300" s="235">
        <f>Q300*H300</f>
        <v>7.3799999999999999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196</v>
      </c>
      <c r="AT300" s="237" t="s">
        <v>260</v>
      </c>
      <c r="AU300" s="237" t="s">
        <v>82</v>
      </c>
      <c r="AY300" s="17" t="s">
        <v>132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80</v>
      </c>
      <c r="BK300" s="238">
        <f>ROUND(I300*H300,2)</f>
        <v>0</v>
      </c>
      <c r="BL300" s="17" t="s">
        <v>138</v>
      </c>
      <c r="BM300" s="237" t="s">
        <v>399</v>
      </c>
    </row>
    <row r="301" s="2" customFormat="1">
      <c r="A301" s="38"/>
      <c r="B301" s="39"/>
      <c r="C301" s="40"/>
      <c r="D301" s="239" t="s">
        <v>140</v>
      </c>
      <c r="E301" s="40"/>
      <c r="F301" s="240" t="s">
        <v>398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140</v>
      </c>
      <c r="AU301" s="17" t="s">
        <v>82</v>
      </c>
    </row>
    <row r="302" s="14" customFormat="1">
      <c r="A302" s="14"/>
      <c r="B302" s="254"/>
      <c r="C302" s="255"/>
      <c r="D302" s="239" t="s">
        <v>141</v>
      </c>
      <c r="E302" s="256" t="s">
        <v>1</v>
      </c>
      <c r="F302" s="257" t="s">
        <v>400</v>
      </c>
      <c r="G302" s="255"/>
      <c r="H302" s="258">
        <v>6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141</v>
      </c>
      <c r="AU302" s="264" t="s">
        <v>82</v>
      </c>
      <c r="AV302" s="14" t="s">
        <v>82</v>
      </c>
      <c r="AW302" s="14" t="s">
        <v>30</v>
      </c>
      <c r="AX302" s="14" t="s">
        <v>80</v>
      </c>
      <c r="AY302" s="264" t="s">
        <v>132</v>
      </c>
    </row>
    <row r="303" s="2" customFormat="1" ht="24.15" customHeight="1">
      <c r="A303" s="38"/>
      <c r="B303" s="39"/>
      <c r="C303" s="226" t="s">
        <v>401</v>
      </c>
      <c r="D303" s="226" t="s">
        <v>134</v>
      </c>
      <c r="E303" s="227" t="s">
        <v>402</v>
      </c>
      <c r="F303" s="228" t="s">
        <v>403</v>
      </c>
      <c r="G303" s="229" t="s">
        <v>354</v>
      </c>
      <c r="H303" s="230">
        <v>4</v>
      </c>
      <c r="I303" s="231"/>
      <c r="J303" s="232">
        <f>ROUND(I303*H303,2)</f>
        <v>0</v>
      </c>
      <c r="K303" s="228" t="s">
        <v>147</v>
      </c>
      <c r="L303" s="44"/>
      <c r="M303" s="233" t="s">
        <v>1</v>
      </c>
      <c r="N303" s="234" t="s">
        <v>38</v>
      </c>
      <c r="O303" s="91"/>
      <c r="P303" s="235">
        <f>O303*H303</f>
        <v>0</v>
      </c>
      <c r="Q303" s="235">
        <v>0.0098899999999999995</v>
      </c>
      <c r="R303" s="235">
        <f>Q303*H303</f>
        <v>0.039559999999999998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138</v>
      </c>
      <c r="AT303" s="237" t="s">
        <v>134</v>
      </c>
      <c r="AU303" s="237" t="s">
        <v>82</v>
      </c>
      <c r="AY303" s="17" t="s">
        <v>132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80</v>
      </c>
      <c r="BK303" s="238">
        <f>ROUND(I303*H303,2)</f>
        <v>0</v>
      </c>
      <c r="BL303" s="17" t="s">
        <v>138</v>
      </c>
      <c r="BM303" s="237" t="s">
        <v>404</v>
      </c>
    </row>
    <row r="304" s="2" customFormat="1">
      <c r="A304" s="38"/>
      <c r="B304" s="39"/>
      <c r="C304" s="40"/>
      <c r="D304" s="239" t="s">
        <v>140</v>
      </c>
      <c r="E304" s="40"/>
      <c r="F304" s="240" t="s">
        <v>405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140</v>
      </c>
      <c r="AU304" s="17" t="s">
        <v>82</v>
      </c>
    </row>
    <row r="305" s="14" customFormat="1">
      <c r="A305" s="14"/>
      <c r="B305" s="254"/>
      <c r="C305" s="255"/>
      <c r="D305" s="239" t="s">
        <v>141</v>
      </c>
      <c r="E305" s="256" t="s">
        <v>1</v>
      </c>
      <c r="F305" s="257" t="s">
        <v>143</v>
      </c>
      <c r="G305" s="255"/>
      <c r="H305" s="258">
        <v>4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4" t="s">
        <v>141</v>
      </c>
      <c r="AU305" s="264" t="s">
        <v>82</v>
      </c>
      <c r="AV305" s="14" t="s">
        <v>82</v>
      </c>
      <c r="AW305" s="14" t="s">
        <v>30</v>
      </c>
      <c r="AX305" s="14" t="s">
        <v>80</v>
      </c>
      <c r="AY305" s="264" t="s">
        <v>132</v>
      </c>
    </row>
    <row r="306" s="2" customFormat="1" ht="21.75" customHeight="1">
      <c r="A306" s="38"/>
      <c r="B306" s="39"/>
      <c r="C306" s="276" t="s">
        <v>406</v>
      </c>
      <c r="D306" s="276" t="s">
        <v>260</v>
      </c>
      <c r="E306" s="277" t="s">
        <v>407</v>
      </c>
      <c r="F306" s="278" t="s">
        <v>408</v>
      </c>
      <c r="G306" s="279" t="s">
        <v>354</v>
      </c>
      <c r="H306" s="280">
        <v>4</v>
      </c>
      <c r="I306" s="281"/>
      <c r="J306" s="282">
        <f>ROUND(I306*H306,2)</f>
        <v>0</v>
      </c>
      <c r="K306" s="278" t="s">
        <v>147</v>
      </c>
      <c r="L306" s="283"/>
      <c r="M306" s="284" t="s">
        <v>1</v>
      </c>
      <c r="N306" s="285" t="s">
        <v>38</v>
      </c>
      <c r="O306" s="91"/>
      <c r="P306" s="235">
        <f>O306*H306</f>
        <v>0</v>
      </c>
      <c r="Q306" s="235">
        <v>0.254</v>
      </c>
      <c r="R306" s="235">
        <f>Q306*H306</f>
        <v>1.016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196</v>
      </c>
      <c r="AT306" s="237" t="s">
        <v>260</v>
      </c>
      <c r="AU306" s="237" t="s">
        <v>82</v>
      </c>
      <c r="AY306" s="17" t="s">
        <v>132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80</v>
      </c>
      <c r="BK306" s="238">
        <f>ROUND(I306*H306,2)</f>
        <v>0</v>
      </c>
      <c r="BL306" s="17" t="s">
        <v>138</v>
      </c>
      <c r="BM306" s="237" t="s">
        <v>409</v>
      </c>
    </row>
    <row r="307" s="2" customFormat="1">
      <c r="A307" s="38"/>
      <c r="B307" s="39"/>
      <c r="C307" s="40"/>
      <c r="D307" s="239" t="s">
        <v>140</v>
      </c>
      <c r="E307" s="40"/>
      <c r="F307" s="240" t="s">
        <v>408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140</v>
      </c>
      <c r="AU307" s="17" t="s">
        <v>82</v>
      </c>
    </row>
    <row r="308" s="14" customFormat="1">
      <c r="A308" s="14"/>
      <c r="B308" s="254"/>
      <c r="C308" s="255"/>
      <c r="D308" s="239" t="s">
        <v>141</v>
      </c>
      <c r="E308" s="256" t="s">
        <v>1</v>
      </c>
      <c r="F308" s="257" t="s">
        <v>143</v>
      </c>
      <c r="G308" s="255"/>
      <c r="H308" s="258">
        <v>4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4" t="s">
        <v>141</v>
      </c>
      <c r="AU308" s="264" t="s">
        <v>82</v>
      </c>
      <c r="AV308" s="14" t="s">
        <v>82</v>
      </c>
      <c r="AW308" s="14" t="s">
        <v>30</v>
      </c>
      <c r="AX308" s="14" t="s">
        <v>80</v>
      </c>
      <c r="AY308" s="264" t="s">
        <v>132</v>
      </c>
    </row>
    <row r="309" s="2" customFormat="1" ht="24.15" customHeight="1">
      <c r="A309" s="38"/>
      <c r="B309" s="39"/>
      <c r="C309" s="276" t="s">
        <v>410</v>
      </c>
      <c r="D309" s="276" t="s">
        <v>260</v>
      </c>
      <c r="E309" s="277" t="s">
        <v>411</v>
      </c>
      <c r="F309" s="278" t="s">
        <v>412</v>
      </c>
      <c r="G309" s="279" t="s">
        <v>354</v>
      </c>
      <c r="H309" s="280">
        <v>9</v>
      </c>
      <c r="I309" s="281"/>
      <c r="J309" s="282">
        <f>ROUND(I309*H309,2)</f>
        <v>0</v>
      </c>
      <c r="K309" s="278" t="s">
        <v>147</v>
      </c>
      <c r="L309" s="283"/>
      <c r="M309" s="284" t="s">
        <v>1</v>
      </c>
      <c r="N309" s="285" t="s">
        <v>38</v>
      </c>
      <c r="O309" s="91"/>
      <c r="P309" s="235">
        <f>O309*H309</f>
        <v>0</v>
      </c>
      <c r="Q309" s="235">
        <v>0.040000000000000001</v>
      </c>
      <c r="R309" s="235">
        <f>Q309*H309</f>
        <v>0.35999999999999999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196</v>
      </c>
      <c r="AT309" s="237" t="s">
        <v>260</v>
      </c>
      <c r="AU309" s="237" t="s">
        <v>82</v>
      </c>
      <c r="AY309" s="17" t="s">
        <v>132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80</v>
      </c>
      <c r="BK309" s="238">
        <f>ROUND(I309*H309,2)</f>
        <v>0</v>
      </c>
      <c r="BL309" s="17" t="s">
        <v>138</v>
      </c>
      <c r="BM309" s="237" t="s">
        <v>413</v>
      </c>
    </row>
    <row r="310" s="2" customFormat="1">
      <c r="A310" s="38"/>
      <c r="B310" s="39"/>
      <c r="C310" s="40"/>
      <c r="D310" s="239" t="s">
        <v>140</v>
      </c>
      <c r="E310" s="40"/>
      <c r="F310" s="240" t="s">
        <v>412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140</v>
      </c>
      <c r="AU310" s="17" t="s">
        <v>82</v>
      </c>
    </row>
    <row r="311" s="14" customFormat="1">
      <c r="A311" s="14"/>
      <c r="B311" s="254"/>
      <c r="C311" s="255"/>
      <c r="D311" s="239" t="s">
        <v>141</v>
      </c>
      <c r="E311" s="256" t="s">
        <v>1</v>
      </c>
      <c r="F311" s="257" t="s">
        <v>414</v>
      </c>
      <c r="G311" s="255"/>
      <c r="H311" s="258">
        <v>9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4" t="s">
        <v>141</v>
      </c>
      <c r="AU311" s="264" t="s">
        <v>82</v>
      </c>
      <c r="AV311" s="14" t="s">
        <v>82</v>
      </c>
      <c r="AW311" s="14" t="s">
        <v>30</v>
      </c>
      <c r="AX311" s="14" t="s">
        <v>80</v>
      </c>
      <c r="AY311" s="264" t="s">
        <v>132</v>
      </c>
    </row>
    <row r="312" s="2" customFormat="1" ht="24.15" customHeight="1">
      <c r="A312" s="38"/>
      <c r="B312" s="39"/>
      <c r="C312" s="276" t="s">
        <v>415</v>
      </c>
      <c r="D312" s="276" t="s">
        <v>260</v>
      </c>
      <c r="E312" s="277" t="s">
        <v>416</v>
      </c>
      <c r="F312" s="278" t="s">
        <v>417</v>
      </c>
      <c r="G312" s="279" t="s">
        <v>354</v>
      </c>
      <c r="H312" s="280">
        <v>9</v>
      </c>
      <c r="I312" s="281"/>
      <c r="J312" s="282">
        <f>ROUND(I312*H312,2)</f>
        <v>0</v>
      </c>
      <c r="K312" s="278" t="s">
        <v>147</v>
      </c>
      <c r="L312" s="283"/>
      <c r="M312" s="284" t="s">
        <v>1</v>
      </c>
      <c r="N312" s="285" t="s">
        <v>38</v>
      </c>
      <c r="O312" s="91"/>
      <c r="P312" s="235">
        <f>O312*H312</f>
        <v>0</v>
      </c>
      <c r="Q312" s="235">
        <v>0.050999999999999997</v>
      </c>
      <c r="R312" s="235">
        <f>Q312*H312</f>
        <v>0.45899999999999996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196</v>
      </c>
      <c r="AT312" s="237" t="s">
        <v>260</v>
      </c>
      <c r="AU312" s="237" t="s">
        <v>82</v>
      </c>
      <c r="AY312" s="17" t="s">
        <v>132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80</v>
      </c>
      <c r="BK312" s="238">
        <f>ROUND(I312*H312,2)</f>
        <v>0</v>
      </c>
      <c r="BL312" s="17" t="s">
        <v>138</v>
      </c>
      <c r="BM312" s="237" t="s">
        <v>418</v>
      </c>
    </row>
    <row r="313" s="2" customFormat="1">
      <c r="A313" s="38"/>
      <c r="B313" s="39"/>
      <c r="C313" s="40"/>
      <c r="D313" s="239" t="s">
        <v>140</v>
      </c>
      <c r="E313" s="40"/>
      <c r="F313" s="240" t="s">
        <v>417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140</v>
      </c>
      <c r="AU313" s="17" t="s">
        <v>82</v>
      </c>
    </row>
    <row r="314" s="14" customFormat="1">
      <c r="A314" s="14"/>
      <c r="B314" s="254"/>
      <c r="C314" s="255"/>
      <c r="D314" s="239" t="s">
        <v>141</v>
      </c>
      <c r="E314" s="256" t="s">
        <v>1</v>
      </c>
      <c r="F314" s="257" t="s">
        <v>414</v>
      </c>
      <c r="G314" s="255"/>
      <c r="H314" s="258">
        <v>9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4" t="s">
        <v>141</v>
      </c>
      <c r="AU314" s="264" t="s">
        <v>82</v>
      </c>
      <c r="AV314" s="14" t="s">
        <v>82</v>
      </c>
      <c r="AW314" s="14" t="s">
        <v>30</v>
      </c>
      <c r="AX314" s="14" t="s">
        <v>80</v>
      </c>
      <c r="AY314" s="264" t="s">
        <v>132</v>
      </c>
    </row>
    <row r="315" s="2" customFormat="1" ht="24.15" customHeight="1">
      <c r="A315" s="38"/>
      <c r="B315" s="39"/>
      <c r="C315" s="276" t="s">
        <v>419</v>
      </c>
      <c r="D315" s="276" t="s">
        <v>260</v>
      </c>
      <c r="E315" s="277" t="s">
        <v>420</v>
      </c>
      <c r="F315" s="278" t="s">
        <v>421</v>
      </c>
      <c r="G315" s="279" t="s">
        <v>354</v>
      </c>
      <c r="H315" s="280">
        <v>5</v>
      </c>
      <c r="I315" s="281"/>
      <c r="J315" s="282">
        <f>ROUND(I315*H315,2)</f>
        <v>0</v>
      </c>
      <c r="K315" s="278" t="s">
        <v>147</v>
      </c>
      <c r="L315" s="283"/>
      <c r="M315" s="284" t="s">
        <v>1</v>
      </c>
      <c r="N315" s="285" t="s">
        <v>38</v>
      </c>
      <c r="O315" s="91"/>
      <c r="P315" s="235">
        <f>O315*H315</f>
        <v>0</v>
      </c>
      <c r="Q315" s="235">
        <v>0.068000000000000005</v>
      </c>
      <c r="R315" s="235">
        <f>Q315*H315</f>
        <v>0.34000000000000002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196</v>
      </c>
      <c r="AT315" s="237" t="s">
        <v>260</v>
      </c>
      <c r="AU315" s="237" t="s">
        <v>82</v>
      </c>
      <c r="AY315" s="17" t="s">
        <v>132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80</v>
      </c>
      <c r="BK315" s="238">
        <f>ROUND(I315*H315,2)</f>
        <v>0</v>
      </c>
      <c r="BL315" s="17" t="s">
        <v>138</v>
      </c>
      <c r="BM315" s="237" t="s">
        <v>422</v>
      </c>
    </row>
    <row r="316" s="2" customFormat="1">
      <c r="A316" s="38"/>
      <c r="B316" s="39"/>
      <c r="C316" s="40"/>
      <c r="D316" s="239" t="s">
        <v>140</v>
      </c>
      <c r="E316" s="40"/>
      <c r="F316" s="240" t="s">
        <v>421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140</v>
      </c>
      <c r="AU316" s="17" t="s">
        <v>82</v>
      </c>
    </row>
    <row r="317" s="14" customFormat="1">
      <c r="A317" s="14"/>
      <c r="B317" s="254"/>
      <c r="C317" s="255"/>
      <c r="D317" s="239" t="s">
        <v>141</v>
      </c>
      <c r="E317" s="256" t="s">
        <v>1</v>
      </c>
      <c r="F317" s="257" t="s">
        <v>423</v>
      </c>
      <c r="G317" s="255"/>
      <c r="H317" s="258">
        <v>5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141</v>
      </c>
      <c r="AU317" s="264" t="s">
        <v>82</v>
      </c>
      <c r="AV317" s="14" t="s">
        <v>82</v>
      </c>
      <c r="AW317" s="14" t="s">
        <v>30</v>
      </c>
      <c r="AX317" s="14" t="s">
        <v>80</v>
      </c>
      <c r="AY317" s="264" t="s">
        <v>132</v>
      </c>
    </row>
    <row r="318" s="2" customFormat="1" ht="24.15" customHeight="1">
      <c r="A318" s="38"/>
      <c r="B318" s="39"/>
      <c r="C318" s="276" t="s">
        <v>424</v>
      </c>
      <c r="D318" s="276" t="s">
        <v>260</v>
      </c>
      <c r="E318" s="277" t="s">
        <v>425</v>
      </c>
      <c r="F318" s="278" t="s">
        <v>426</v>
      </c>
      <c r="G318" s="279" t="s">
        <v>354</v>
      </c>
      <c r="H318" s="280">
        <v>41</v>
      </c>
      <c r="I318" s="281"/>
      <c r="J318" s="282">
        <f>ROUND(I318*H318,2)</f>
        <v>0</v>
      </c>
      <c r="K318" s="278" t="s">
        <v>147</v>
      </c>
      <c r="L318" s="283"/>
      <c r="M318" s="284" t="s">
        <v>1</v>
      </c>
      <c r="N318" s="285" t="s">
        <v>38</v>
      </c>
      <c r="O318" s="91"/>
      <c r="P318" s="235">
        <f>O318*H318</f>
        <v>0</v>
      </c>
      <c r="Q318" s="235">
        <v>0.002</v>
      </c>
      <c r="R318" s="235">
        <f>Q318*H318</f>
        <v>0.082000000000000003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196</v>
      </c>
      <c r="AT318" s="237" t="s">
        <v>260</v>
      </c>
      <c r="AU318" s="237" t="s">
        <v>82</v>
      </c>
      <c r="AY318" s="17" t="s">
        <v>132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80</v>
      </c>
      <c r="BK318" s="238">
        <f>ROUND(I318*H318,2)</f>
        <v>0</v>
      </c>
      <c r="BL318" s="17" t="s">
        <v>138</v>
      </c>
      <c r="BM318" s="237" t="s">
        <v>427</v>
      </c>
    </row>
    <row r="319" s="2" customFormat="1">
      <c r="A319" s="38"/>
      <c r="B319" s="39"/>
      <c r="C319" s="40"/>
      <c r="D319" s="239" t="s">
        <v>140</v>
      </c>
      <c r="E319" s="40"/>
      <c r="F319" s="240" t="s">
        <v>426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140</v>
      </c>
      <c r="AU319" s="17" t="s">
        <v>82</v>
      </c>
    </row>
    <row r="320" s="14" customFormat="1">
      <c r="A320" s="14"/>
      <c r="B320" s="254"/>
      <c r="C320" s="255"/>
      <c r="D320" s="239" t="s">
        <v>141</v>
      </c>
      <c r="E320" s="256" t="s">
        <v>1</v>
      </c>
      <c r="F320" s="257" t="s">
        <v>406</v>
      </c>
      <c r="G320" s="255"/>
      <c r="H320" s="258">
        <v>41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4" t="s">
        <v>141</v>
      </c>
      <c r="AU320" s="264" t="s">
        <v>82</v>
      </c>
      <c r="AV320" s="14" t="s">
        <v>82</v>
      </c>
      <c r="AW320" s="14" t="s">
        <v>30</v>
      </c>
      <c r="AX320" s="14" t="s">
        <v>80</v>
      </c>
      <c r="AY320" s="264" t="s">
        <v>132</v>
      </c>
    </row>
    <row r="321" s="2" customFormat="1" ht="24.15" customHeight="1">
      <c r="A321" s="38"/>
      <c r="B321" s="39"/>
      <c r="C321" s="276" t="s">
        <v>428</v>
      </c>
      <c r="D321" s="276" t="s">
        <v>260</v>
      </c>
      <c r="E321" s="277" t="s">
        <v>429</v>
      </c>
      <c r="F321" s="278" t="s">
        <v>430</v>
      </c>
      <c r="G321" s="279" t="s">
        <v>354</v>
      </c>
      <c r="H321" s="280">
        <v>2</v>
      </c>
      <c r="I321" s="281"/>
      <c r="J321" s="282">
        <f>ROUND(I321*H321,2)</f>
        <v>0</v>
      </c>
      <c r="K321" s="278" t="s">
        <v>147</v>
      </c>
      <c r="L321" s="283"/>
      <c r="M321" s="284" t="s">
        <v>1</v>
      </c>
      <c r="N321" s="285" t="s">
        <v>38</v>
      </c>
      <c r="O321" s="91"/>
      <c r="P321" s="235">
        <f>O321*H321</f>
        <v>0</v>
      </c>
      <c r="Q321" s="235">
        <v>0.0040000000000000001</v>
      </c>
      <c r="R321" s="235">
        <f>Q321*H321</f>
        <v>0.0080000000000000002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196</v>
      </c>
      <c r="AT321" s="237" t="s">
        <v>260</v>
      </c>
      <c r="AU321" s="237" t="s">
        <v>82</v>
      </c>
      <c r="AY321" s="17" t="s">
        <v>132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80</v>
      </c>
      <c r="BK321" s="238">
        <f>ROUND(I321*H321,2)</f>
        <v>0</v>
      </c>
      <c r="BL321" s="17" t="s">
        <v>138</v>
      </c>
      <c r="BM321" s="237" t="s">
        <v>431</v>
      </c>
    </row>
    <row r="322" s="2" customFormat="1">
      <c r="A322" s="38"/>
      <c r="B322" s="39"/>
      <c r="C322" s="40"/>
      <c r="D322" s="239" t="s">
        <v>140</v>
      </c>
      <c r="E322" s="40"/>
      <c r="F322" s="240" t="s">
        <v>430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140</v>
      </c>
      <c r="AU322" s="17" t="s">
        <v>82</v>
      </c>
    </row>
    <row r="323" s="14" customFormat="1">
      <c r="A323" s="14"/>
      <c r="B323" s="254"/>
      <c r="C323" s="255"/>
      <c r="D323" s="239" t="s">
        <v>141</v>
      </c>
      <c r="E323" s="256" t="s">
        <v>1</v>
      </c>
      <c r="F323" s="257" t="s">
        <v>432</v>
      </c>
      <c r="G323" s="255"/>
      <c r="H323" s="258">
        <v>2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4" t="s">
        <v>141</v>
      </c>
      <c r="AU323" s="264" t="s">
        <v>82</v>
      </c>
      <c r="AV323" s="14" t="s">
        <v>82</v>
      </c>
      <c r="AW323" s="14" t="s">
        <v>30</v>
      </c>
      <c r="AX323" s="14" t="s">
        <v>80</v>
      </c>
      <c r="AY323" s="264" t="s">
        <v>132</v>
      </c>
    </row>
    <row r="324" s="2" customFormat="1" ht="24.15" customHeight="1">
      <c r="A324" s="38"/>
      <c r="B324" s="39"/>
      <c r="C324" s="276" t="s">
        <v>433</v>
      </c>
      <c r="D324" s="276" t="s">
        <v>260</v>
      </c>
      <c r="E324" s="277" t="s">
        <v>434</v>
      </c>
      <c r="F324" s="278" t="s">
        <v>435</v>
      </c>
      <c r="G324" s="279" t="s">
        <v>354</v>
      </c>
      <c r="H324" s="280">
        <v>1</v>
      </c>
      <c r="I324" s="281"/>
      <c r="J324" s="282">
        <f>ROUND(I324*H324,2)</f>
        <v>0</v>
      </c>
      <c r="K324" s="278" t="s">
        <v>1</v>
      </c>
      <c r="L324" s="283"/>
      <c r="M324" s="284" t="s">
        <v>1</v>
      </c>
      <c r="N324" s="285" t="s">
        <v>38</v>
      </c>
      <c r="O324" s="91"/>
      <c r="P324" s="235">
        <f>O324*H324</f>
        <v>0</v>
      </c>
      <c r="Q324" s="235">
        <v>0.0040000000000000001</v>
      </c>
      <c r="R324" s="235">
        <f>Q324*H324</f>
        <v>0.0040000000000000001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196</v>
      </c>
      <c r="AT324" s="237" t="s">
        <v>260</v>
      </c>
      <c r="AU324" s="237" t="s">
        <v>82</v>
      </c>
      <c r="AY324" s="17" t="s">
        <v>132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80</v>
      </c>
      <c r="BK324" s="238">
        <f>ROUND(I324*H324,2)</f>
        <v>0</v>
      </c>
      <c r="BL324" s="17" t="s">
        <v>138</v>
      </c>
      <c r="BM324" s="237" t="s">
        <v>436</v>
      </c>
    </row>
    <row r="325" s="2" customFormat="1">
      <c r="A325" s="38"/>
      <c r="B325" s="39"/>
      <c r="C325" s="40"/>
      <c r="D325" s="239" t="s">
        <v>140</v>
      </c>
      <c r="E325" s="40"/>
      <c r="F325" s="240" t="s">
        <v>435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140</v>
      </c>
      <c r="AU325" s="17" t="s">
        <v>82</v>
      </c>
    </row>
    <row r="326" s="14" customFormat="1">
      <c r="A326" s="14"/>
      <c r="B326" s="254"/>
      <c r="C326" s="255"/>
      <c r="D326" s="239" t="s">
        <v>141</v>
      </c>
      <c r="E326" s="256" t="s">
        <v>1</v>
      </c>
      <c r="F326" s="257" t="s">
        <v>437</v>
      </c>
      <c r="G326" s="255"/>
      <c r="H326" s="258">
        <v>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4" t="s">
        <v>141</v>
      </c>
      <c r="AU326" s="264" t="s">
        <v>82</v>
      </c>
      <c r="AV326" s="14" t="s">
        <v>82</v>
      </c>
      <c r="AW326" s="14" t="s">
        <v>30</v>
      </c>
      <c r="AX326" s="14" t="s">
        <v>80</v>
      </c>
      <c r="AY326" s="264" t="s">
        <v>132</v>
      </c>
    </row>
    <row r="327" s="2" customFormat="1" ht="24.15" customHeight="1">
      <c r="A327" s="38"/>
      <c r="B327" s="39"/>
      <c r="C327" s="226" t="s">
        <v>438</v>
      </c>
      <c r="D327" s="226" t="s">
        <v>134</v>
      </c>
      <c r="E327" s="227" t="s">
        <v>439</v>
      </c>
      <c r="F327" s="228" t="s">
        <v>440</v>
      </c>
      <c r="G327" s="229" t="s">
        <v>354</v>
      </c>
      <c r="H327" s="230">
        <v>6</v>
      </c>
      <c r="I327" s="231"/>
      <c r="J327" s="232">
        <f>ROUND(I327*H327,2)</f>
        <v>0</v>
      </c>
      <c r="K327" s="228" t="s">
        <v>147</v>
      </c>
      <c r="L327" s="44"/>
      <c r="M327" s="233" t="s">
        <v>1</v>
      </c>
      <c r="N327" s="234" t="s">
        <v>38</v>
      </c>
      <c r="O327" s="91"/>
      <c r="P327" s="235">
        <f>O327*H327</f>
        <v>0</v>
      </c>
      <c r="Q327" s="235">
        <v>0.0098899999999999995</v>
      </c>
      <c r="R327" s="235">
        <f>Q327*H327</f>
        <v>0.059339999999999997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138</v>
      </c>
      <c r="AT327" s="237" t="s">
        <v>134</v>
      </c>
      <c r="AU327" s="237" t="s">
        <v>82</v>
      </c>
      <c r="AY327" s="17" t="s">
        <v>132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80</v>
      </c>
      <c r="BK327" s="238">
        <f>ROUND(I327*H327,2)</f>
        <v>0</v>
      </c>
      <c r="BL327" s="17" t="s">
        <v>138</v>
      </c>
      <c r="BM327" s="237" t="s">
        <v>441</v>
      </c>
    </row>
    <row r="328" s="2" customFormat="1">
      <c r="A328" s="38"/>
      <c r="B328" s="39"/>
      <c r="C328" s="40"/>
      <c r="D328" s="239" t="s">
        <v>140</v>
      </c>
      <c r="E328" s="40"/>
      <c r="F328" s="240" t="s">
        <v>442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140</v>
      </c>
      <c r="AU328" s="17" t="s">
        <v>82</v>
      </c>
    </row>
    <row r="329" s="14" customFormat="1">
      <c r="A329" s="14"/>
      <c r="B329" s="254"/>
      <c r="C329" s="255"/>
      <c r="D329" s="239" t="s">
        <v>141</v>
      </c>
      <c r="E329" s="256" t="s">
        <v>1</v>
      </c>
      <c r="F329" s="257" t="s">
        <v>400</v>
      </c>
      <c r="G329" s="255"/>
      <c r="H329" s="258">
        <v>6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4" t="s">
        <v>141</v>
      </c>
      <c r="AU329" s="264" t="s">
        <v>82</v>
      </c>
      <c r="AV329" s="14" t="s">
        <v>82</v>
      </c>
      <c r="AW329" s="14" t="s">
        <v>30</v>
      </c>
      <c r="AX329" s="14" t="s">
        <v>80</v>
      </c>
      <c r="AY329" s="264" t="s">
        <v>132</v>
      </c>
    </row>
    <row r="330" s="2" customFormat="1" ht="21.75" customHeight="1">
      <c r="A330" s="38"/>
      <c r="B330" s="39"/>
      <c r="C330" s="276" t="s">
        <v>443</v>
      </c>
      <c r="D330" s="276" t="s">
        <v>260</v>
      </c>
      <c r="E330" s="277" t="s">
        <v>444</v>
      </c>
      <c r="F330" s="278" t="s">
        <v>445</v>
      </c>
      <c r="G330" s="279" t="s">
        <v>354</v>
      </c>
      <c r="H330" s="280">
        <v>6</v>
      </c>
      <c r="I330" s="281"/>
      <c r="J330" s="282">
        <f>ROUND(I330*H330,2)</f>
        <v>0</v>
      </c>
      <c r="K330" s="278" t="s">
        <v>147</v>
      </c>
      <c r="L330" s="283"/>
      <c r="M330" s="284" t="s">
        <v>1</v>
      </c>
      <c r="N330" s="285" t="s">
        <v>38</v>
      </c>
      <c r="O330" s="91"/>
      <c r="P330" s="235">
        <f>O330*H330</f>
        <v>0</v>
      </c>
      <c r="Q330" s="235">
        <v>1.0129999999999999</v>
      </c>
      <c r="R330" s="235">
        <f>Q330*H330</f>
        <v>6.0779999999999994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196</v>
      </c>
      <c r="AT330" s="237" t="s">
        <v>260</v>
      </c>
      <c r="AU330" s="237" t="s">
        <v>82</v>
      </c>
      <c r="AY330" s="17" t="s">
        <v>132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80</v>
      </c>
      <c r="BK330" s="238">
        <f>ROUND(I330*H330,2)</f>
        <v>0</v>
      </c>
      <c r="BL330" s="17" t="s">
        <v>138</v>
      </c>
      <c r="BM330" s="237" t="s">
        <v>446</v>
      </c>
    </row>
    <row r="331" s="2" customFormat="1">
      <c r="A331" s="38"/>
      <c r="B331" s="39"/>
      <c r="C331" s="40"/>
      <c r="D331" s="239" t="s">
        <v>140</v>
      </c>
      <c r="E331" s="40"/>
      <c r="F331" s="240" t="s">
        <v>445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140</v>
      </c>
      <c r="AU331" s="17" t="s">
        <v>82</v>
      </c>
    </row>
    <row r="332" s="14" customFormat="1">
      <c r="A332" s="14"/>
      <c r="B332" s="254"/>
      <c r="C332" s="255"/>
      <c r="D332" s="239" t="s">
        <v>141</v>
      </c>
      <c r="E332" s="256" t="s">
        <v>1</v>
      </c>
      <c r="F332" s="257" t="s">
        <v>400</v>
      </c>
      <c r="G332" s="255"/>
      <c r="H332" s="258">
        <v>6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4" t="s">
        <v>141</v>
      </c>
      <c r="AU332" s="264" t="s">
        <v>82</v>
      </c>
      <c r="AV332" s="14" t="s">
        <v>82</v>
      </c>
      <c r="AW332" s="14" t="s">
        <v>30</v>
      </c>
      <c r="AX332" s="14" t="s">
        <v>80</v>
      </c>
      <c r="AY332" s="264" t="s">
        <v>132</v>
      </c>
    </row>
    <row r="333" s="2" customFormat="1" ht="24.15" customHeight="1">
      <c r="A333" s="38"/>
      <c r="B333" s="39"/>
      <c r="C333" s="226" t="s">
        <v>447</v>
      </c>
      <c r="D333" s="226" t="s">
        <v>134</v>
      </c>
      <c r="E333" s="227" t="s">
        <v>448</v>
      </c>
      <c r="F333" s="228" t="s">
        <v>449</v>
      </c>
      <c r="G333" s="229" t="s">
        <v>354</v>
      </c>
      <c r="H333" s="230">
        <v>2</v>
      </c>
      <c r="I333" s="231"/>
      <c r="J333" s="232">
        <f>ROUND(I333*H333,2)</f>
        <v>0</v>
      </c>
      <c r="K333" s="228" t="s">
        <v>147</v>
      </c>
      <c r="L333" s="44"/>
      <c r="M333" s="233" t="s">
        <v>1</v>
      </c>
      <c r="N333" s="234" t="s">
        <v>38</v>
      </c>
      <c r="O333" s="91"/>
      <c r="P333" s="235">
        <f>O333*H333</f>
        <v>0</v>
      </c>
      <c r="Q333" s="235">
        <v>0.0098899999999999995</v>
      </c>
      <c r="R333" s="235">
        <f>Q333*H333</f>
        <v>0.019779999999999999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138</v>
      </c>
      <c r="AT333" s="237" t="s">
        <v>134</v>
      </c>
      <c r="AU333" s="237" t="s">
        <v>82</v>
      </c>
      <c r="AY333" s="17" t="s">
        <v>132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80</v>
      </c>
      <c r="BK333" s="238">
        <f>ROUND(I333*H333,2)</f>
        <v>0</v>
      </c>
      <c r="BL333" s="17" t="s">
        <v>138</v>
      </c>
      <c r="BM333" s="237" t="s">
        <v>450</v>
      </c>
    </row>
    <row r="334" s="2" customFormat="1">
      <c r="A334" s="38"/>
      <c r="B334" s="39"/>
      <c r="C334" s="40"/>
      <c r="D334" s="239" t="s">
        <v>140</v>
      </c>
      <c r="E334" s="40"/>
      <c r="F334" s="240" t="s">
        <v>451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140</v>
      </c>
      <c r="AU334" s="17" t="s">
        <v>82</v>
      </c>
    </row>
    <row r="335" s="14" customFormat="1">
      <c r="A335" s="14"/>
      <c r="B335" s="254"/>
      <c r="C335" s="255"/>
      <c r="D335" s="239" t="s">
        <v>141</v>
      </c>
      <c r="E335" s="256" t="s">
        <v>1</v>
      </c>
      <c r="F335" s="257" t="s">
        <v>452</v>
      </c>
      <c r="G335" s="255"/>
      <c r="H335" s="258">
        <v>2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4" t="s">
        <v>141</v>
      </c>
      <c r="AU335" s="264" t="s">
        <v>82</v>
      </c>
      <c r="AV335" s="14" t="s">
        <v>82</v>
      </c>
      <c r="AW335" s="14" t="s">
        <v>30</v>
      </c>
      <c r="AX335" s="14" t="s">
        <v>80</v>
      </c>
      <c r="AY335" s="264" t="s">
        <v>132</v>
      </c>
    </row>
    <row r="336" s="2" customFormat="1" ht="21.75" customHeight="1">
      <c r="A336" s="38"/>
      <c r="B336" s="39"/>
      <c r="C336" s="276" t="s">
        <v>453</v>
      </c>
      <c r="D336" s="276" t="s">
        <v>260</v>
      </c>
      <c r="E336" s="277" t="s">
        <v>454</v>
      </c>
      <c r="F336" s="278" t="s">
        <v>455</v>
      </c>
      <c r="G336" s="279" t="s">
        <v>354</v>
      </c>
      <c r="H336" s="280">
        <v>2</v>
      </c>
      <c r="I336" s="281"/>
      <c r="J336" s="282">
        <f>ROUND(I336*H336,2)</f>
        <v>0</v>
      </c>
      <c r="K336" s="278" t="s">
        <v>147</v>
      </c>
      <c r="L336" s="283"/>
      <c r="M336" s="284" t="s">
        <v>1</v>
      </c>
      <c r="N336" s="285" t="s">
        <v>38</v>
      </c>
      <c r="O336" s="91"/>
      <c r="P336" s="235">
        <f>O336*H336</f>
        <v>0</v>
      </c>
      <c r="Q336" s="235">
        <v>0.50600000000000001</v>
      </c>
      <c r="R336" s="235">
        <f>Q336*H336</f>
        <v>1.012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196</v>
      </c>
      <c r="AT336" s="237" t="s">
        <v>260</v>
      </c>
      <c r="AU336" s="237" t="s">
        <v>82</v>
      </c>
      <c r="AY336" s="17" t="s">
        <v>132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80</v>
      </c>
      <c r="BK336" s="238">
        <f>ROUND(I336*H336,2)</f>
        <v>0</v>
      </c>
      <c r="BL336" s="17" t="s">
        <v>138</v>
      </c>
      <c r="BM336" s="237" t="s">
        <v>456</v>
      </c>
    </row>
    <row r="337" s="2" customFormat="1">
      <c r="A337" s="38"/>
      <c r="B337" s="39"/>
      <c r="C337" s="40"/>
      <c r="D337" s="239" t="s">
        <v>140</v>
      </c>
      <c r="E337" s="40"/>
      <c r="F337" s="240" t="s">
        <v>455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140</v>
      </c>
      <c r="AU337" s="17" t="s">
        <v>82</v>
      </c>
    </row>
    <row r="338" s="14" customFormat="1">
      <c r="A338" s="14"/>
      <c r="B338" s="254"/>
      <c r="C338" s="255"/>
      <c r="D338" s="239" t="s">
        <v>141</v>
      </c>
      <c r="E338" s="256" t="s">
        <v>1</v>
      </c>
      <c r="F338" s="257" t="s">
        <v>452</v>
      </c>
      <c r="G338" s="255"/>
      <c r="H338" s="258">
        <v>2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4" t="s">
        <v>141</v>
      </c>
      <c r="AU338" s="264" t="s">
        <v>82</v>
      </c>
      <c r="AV338" s="14" t="s">
        <v>82</v>
      </c>
      <c r="AW338" s="14" t="s">
        <v>30</v>
      </c>
      <c r="AX338" s="14" t="s">
        <v>80</v>
      </c>
      <c r="AY338" s="264" t="s">
        <v>132</v>
      </c>
    </row>
    <row r="339" s="2" customFormat="1" ht="24.15" customHeight="1">
      <c r="A339" s="38"/>
      <c r="B339" s="39"/>
      <c r="C339" s="226" t="s">
        <v>457</v>
      </c>
      <c r="D339" s="226" t="s">
        <v>134</v>
      </c>
      <c r="E339" s="227" t="s">
        <v>458</v>
      </c>
      <c r="F339" s="228" t="s">
        <v>459</v>
      </c>
      <c r="G339" s="229" t="s">
        <v>354</v>
      </c>
      <c r="H339" s="230">
        <v>8</v>
      </c>
      <c r="I339" s="231"/>
      <c r="J339" s="232">
        <f>ROUND(I339*H339,2)</f>
        <v>0</v>
      </c>
      <c r="K339" s="228" t="s">
        <v>147</v>
      </c>
      <c r="L339" s="44"/>
      <c r="M339" s="233" t="s">
        <v>1</v>
      </c>
      <c r="N339" s="234" t="s">
        <v>38</v>
      </c>
      <c r="O339" s="91"/>
      <c r="P339" s="235">
        <f>O339*H339</f>
        <v>0</v>
      </c>
      <c r="Q339" s="235">
        <v>0.01218</v>
      </c>
      <c r="R339" s="235">
        <f>Q339*H339</f>
        <v>0.097439999999999999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138</v>
      </c>
      <c r="AT339" s="237" t="s">
        <v>134</v>
      </c>
      <c r="AU339" s="237" t="s">
        <v>82</v>
      </c>
      <c r="AY339" s="17" t="s">
        <v>132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80</v>
      </c>
      <c r="BK339" s="238">
        <f>ROUND(I339*H339,2)</f>
        <v>0</v>
      </c>
      <c r="BL339" s="17" t="s">
        <v>138</v>
      </c>
      <c r="BM339" s="237" t="s">
        <v>460</v>
      </c>
    </row>
    <row r="340" s="2" customFormat="1">
      <c r="A340" s="38"/>
      <c r="B340" s="39"/>
      <c r="C340" s="40"/>
      <c r="D340" s="239" t="s">
        <v>140</v>
      </c>
      <c r="E340" s="40"/>
      <c r="F340" s="240" t="s">
        <v>461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140</v>
      </c>
      <c r="AU340" s="17" t="s">
        <v>82</v>
      </c>
    </row>
    <row r="341" s="14" customFormat="1">
      <c r="A341" s="14"/>
      <c r="B341" s="254"/>
      <c r="C341" s="255"/>
      <c r="D341" s="239" t="s">
        <v>141</v>
      </c>
      <c r="E341" s="256" t="s">
        <v>1</v>
      </c>
      <c r="F341" s="257" t="s">
        <v>462</v>
      </c>
      <c r="G341" s="255"/>
      <c r="H341" s="258">
        <v>8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4" t="s">
        <v>141</v>
      </c>
      <c r="AU341" s="264" t="s">
        <v>82</v>
      </c>
      <c r="AV341" s="14" t="s">
        <v>82</v>
      </c>
      <c r="AW341" s="14" t="s">
        <v>30</v>
      </c>
      <c r="AX341" s="14" t="s">
        <v>80</v>
      </c>
      <c r="AY341" s="264" t="s">
        <v>132</v>
      </c>
    </row>
    <row r="342" s="2" customFormat="1" ht="24.15" customHeight="1">
      <c r="A342" s="38"/>
      <c r="B342" s="39"/>
      <c r="C342" s="276" t="s">
        <v>463</v>
      </c>
      <c r="D342" s="276" t="s">
        <v>260</v>
      </c>
      <c r="E342" s="277" t="s">
        <v>464</v>
      </c>
      <c r="F342" s="278" t="s">
        <v>465</v>
      </c>
      <c r="G342" s="279" t="s">
        <v>354</v>
      </c>
      <c r="H342" s="280">
        <v>8</v>
      </c>
      <c r="I342" s="281"/>
      <c r="J342" s="282">
        <f>ROUND(I342*H342,2)</f>
        <v>0</v>
      </c>
      <c r="K342" s="278" t="s">
        <v>147</v>
      </c>
      <c r="L342" s="283"/>
      <c r="M342" s="284" t="s">
        <v>1</v>
      </c>
      <c r="N342" s="285" t="s">
        <v>38</v>
      </c>
      <c r="O342" s="91"/>
      <c r="P342" s="235">
        <f>O342*H342</f>
        <v>0</v>
      </c>
      <c r="Q342" s="235">
        <v>0.54800000000000004</v>
      </c>
      <c r="R342" s="235">
        <f>Q342*H342</f>
        <v>4.3840000000000003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196</v>
      </c>
      <c r="AT342" s="237" t="s">
        <v>260</v>
      </c>
      <c r="AU342" s="237" t="s">
        <v>82</v>
      </c>
      <c r="AY342" s="17" t="s">
        <v>132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80</v>
      </c>
      <c r="BK342" s="238">
        <f>ROUND(I342*H342,2)</f>
        <v>0</v>
      </c>
      <c r="BL342" s="17" t="s">
        <v>138</v>
      </c>
      <c r="BM342" s="237" t="s">
        <v>466</v>
      </c>
    </row>
    <row r="343" s="2" customFormat="1">
      <c r="A343" s="38"/>
      <c r="B343" s="39"/>
      <c r="C343" s="40"/>
      <c r="D343" s="239" t="s">
        <v>140</v>
      </c>
      <c r="E343" s="40"/>
      <c r="F343" s="240" t="s">
        <v>465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140</v>
      </c>
      <c r="AU343" s="17" t="s">
        <v>82</v>
      </c>
    </row>
    <row r="344" s="14" customFormat="1">
      <c r="A344" s="14"/>
      <c r="B344" s="254"/>
      <c r="C344" s="255"/>
      <c r="D344" s="239" t="s">
        <v>141</v>
      </c>
      <c r="E344" s="256" t="s">
        <v>1</v>
      </c>
      <c r="F344" s="257" t="s">
        <v>462</v>
      </c>
      <c r="G344" s="255"/>
      <c r="H344" s="258">
        <v>8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4" t="s">
        <v>141</v>
      </c>
      <c r="AU344" s="264" t="s">
        <v>82</v>
      </c>
      <c r="AV344" s="14" t="s">
        <v>82</v>
      </c>
      <c r="AW344" s="14" t="s">
        <v>30</v>
      </c>
      <c r="AX344" s="14" t="s">
        <v>80</v>
      </c>
      <c r="AY344" s="264" t="s">
        <v>132</v>
      </c>
    </row>
    <row r="345" s="2" customFormat="1" ht="24.15" customHeight="1">
      <c r="A345" s="38"/>
      <c r="B345" s="39"/>
      <c r="C345" s="226" t="s">
        <v>467</v>
      </c>
      <c r="D345" s="226" t="s">
        <v>134</v>
      </c>
      <c r="E345" s="227" t="s">
        <v>468</v>
      </c>
      <c r="F345" s="228" t="s">
        <v>469</v>
      </c>
      <c r="G345" s="229" t="s">
        <v>354</v>
      </c>
      <c r="H345" s="230">
        <v>2</v>
      </c>
      <c r="I345" s="231"/>
      <c r="J345" s="232">
        <f>ROUND(I345*H345,2)</f>
        <v>0</v>
      </c>
      <c r="K345" s="228" t="s">
        <v>147</v>
      </c>
      <c r="L345" s="44"/>
      <c r="M345" s="233" t="s">
        <v>1</v>
      </c>
      <c r="N345" s="234" t="s">
        <v>38</v>
      </c>
      <c r="O345" s="91"/>
      <c r="P345" s="235">
        <f>O345*H345</f>
        <v>0</v>
      </c>
      <c r="Q345" s="235">
        <v>0.0098899999999999995</v>
      </c>
      <c r="R345" s="235">
        <f>Q345*H345</f>
        <v>0.019779999999999999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138</v>
      </c>
      <c r="AT345" s="237" t="s">
        <v>134</v>
      </c>
      <c r="AU345" s="237" t="s">
        <v>82</v>
      </c>
      <c r="AY345" s="17" t="s">
        <v>132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80</v>
      </c>
      <c r="BK345" s="238">
        <f>ROUND(I345*H345,2)</f>
        <v>0</v>
      </c>
      <c r="BL345" s="17" t="s">
        <v>138</v>
      </c>
      <c r="BM345" s="237" t="s">
        <v>470</v>
      </c>
    </row>
    <row r="346" s="2" customFormat="1">
      <c r="A346" s="38"/>
      <c r="B346" s="39"/>
      <c r="C346" s="40"/>
      <c r="D346" s="239" t="s">
        <v>140</v>
      </c>
      <c r="E346" s="40"/>
      <c r="F346" s="240" t="s">
        <v>471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140</v>
      </c>
      <c r="AU346" s="17" t="s">
        <v>82</v>
      </c>
    </row>
    <row r="347" s="14" customFormat="1">
      <c r="A347" s="14"/>
      <c r="B347" s="254"/>
      <c r="C347" s="255"/>
      <c r="D347" s="239" t="s">
        <v>141</v>
      </c>
      <c r="E347" s="256" t="s">
        <v>1</v>
      </c>
      <c r="F347" s="257" t="s">
        <v>432</v>
      </c>
      <c r="G347" s="255"/>
      <c r="H347" s="258">
        <v>2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4" t="s">
        <v>141</v>
      </c>
      <c r="AU347" s="264" t="s">
        <v>82</v>
      </c>
      <c r="AV347" s="14" t="s">
        <v>82</v>
      </c>
      <c r="AW347" s="14" t="s">
        <v>30</v>
      </c>
      <c r="AX347" s="14" t="s">
        <v>80</v>
      </c>
      <c r="AY347" s="264" t="s">
        <v>132</v>
      </c>
    </row>
    <row r="348" s="2" customFormat="1" ht="24.15" customHeight="1">
      <c r="A348" s="38"/>
      <c r="B348" s="39"/>
      <c r="C348" s="276" t="s">
        <v>472</v>
      </c>
      <c r="D348" s="276" t="s">
        <v>260</v>
      </c>
      <c r="E348" s="277" t="s">
        <v>473</v>
      </c>
      <c r="F348" s="278" t="s">
        <v>474</v>
      </c>
      <c r="G348" s="279" t="s">
        <v>354</v>
      </c>
      <c r="H348" s="280">
        <v>2</v>
      </c>
      <c r="I348" s="281"/>
      <c r="J348" s="282">
        <f>ROUND(I348*H348,2)</f>
        <v>0</v>
      </c>
      <c r="K348" s="278" t="s">
        <v>147</v>
      </c>
      <c r="L348" s="283"/>
      <c r="M348" s="284" t="s">
        <v>1</v>
      </c>
      <c r="N348" s="285" t="s">
        <v>38</v>
      </c>
      <c r="O348" s="91"/>
      <c r="P348" s="235">
        <f>O348*H348</f>
        <v>0</v>
      </c>
      <c r="Q348" s="235">
        <v>0.48299999999999998</v>
      </c>
      <c r="R348" s="235">
        <f>Q348*H348</f>
        <v>0.96599999999999997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196</v>
      </c>
      <c r="AT348" s="237" t="s">
        <v>260</v>
      </c>
      <c r="AU348" s="237" t="s">
        <v>82</v>
      </c>
      <c r="AY348" s="17" t="s">
        <v>132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80</v>
      </c>
      <c r="BK348" s="238">
        <f>ROUND(I348*H348,2)</f>
        <v>0</v>
      </c>
      <c r="BL348" s="17" t="s">
        <v>138</v>
      </c>
      <c r="BM348" s="237" t="s">
        <v>475</v>
      </c>
    </row>
    <row r="349" s="2" customFormat="1">
      <c r="A349" s="38"/>
      <c r="B349" s="39"/>
      <c r="C349" s="40"/>
      <c r="D349" s="239" t="s">
        <v>140</v>
      </c>
      <c r="E349" s="40"/>
      <c r="F349" s="240" t="s">
        <v>474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140</v>
      </c>
      <c r="AU349" s="17" t="s">
        <v>82</v>
      </c>
    </row>
    <row r="350" s="14" customFormat="1">
      <c r="A350" s="14"/>
      <c r="B350" s="254"/>
      <c r="C350" s="255"/>
      <c r="D350" s="239" t="s">
        <v>141</v>
      </c>
      <c r="E350" s="256" t="s">
        <v>1</v>
      </c>
      <c r="F350" s="257" t="s">
        <v>82</v>
      </c>
      <c r="G350" s="255"/>
      <c r="H350" s="258">
        <v>2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4" t="s">
        <v>141</v>
      </c>
      <c r="AU350" s="264" t="s">
        <v>82</v>
      </c>
      <c r="AV350" s="14" t="s">
        <v>82</v>
      </c>
      <c r="AW350" s="14" t="s">
        <v>30</v>
      </c>
      <c r="AX350" s="14" t="s">
        <v>80</v>
      </c>
      <c r="AY350" s="264" t="s">
        <v>132</v>
      </c>
    </row>
    <row r="351" s="2" customFormat="1" ht="37.8" customHeight="1">
      <c r="A351" s="38"/>
      <c r="B351" s="39"/>
      <c r="C351" s="226" t="s">
        <v>476</v>
      </c>
      <c r="D351" s="226" t="s">
        <v>134</v>
      </c>
      <c r="E351" s="227" t="s">
        <v>477</v>
      </c>
      <c r="F351" s="228" t="s">
        <v>478</v>
      </c>
      <c r="G351" s="229" t="s">
        <v>354</v>
      </c>
      <c r="H351" s="230">
        <v>10</v>
      </c>
      <c r="I351" s="231"/>
      <c r="J351" s="232">
        <f>ROUND(I351*H351,2)</f>
        <v>0</v>
      </c>
      <c r="K351" s="228" t="s">
        <v>147</v>
      </c>
      <c r="L351" s="44"/>
      <c r="M351" s="233" t="s">
        <v>1</v>
      </c>
      <c r="N351" s="234" t="s">
        <v>38</v>
      </c>
      <c r="O351" s="91"/>
      <c r="P351" s="235">
        <f>O351*H351</f>
        <v>0</v>
      </c>
      <c r="Q351" s="235">
        <v>0.089999999999999997</v>
      </c>
      <c r="R351" s="235">
        <f>Q351*H351</f>
        <v>0.89999999999999991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138</v>
      </c>
      <c r="AT351" s="237" t="s">
        <v>134</v>
      </c>
      <c r="AU351" s="237" t="s">
        <v>82</v>
      </c>
      <c r="AY351" s="17" t="s">
        <v>132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80</v>
      </c>
      <c r="BK351" s="238">
        <f>ROUND(I351*H351,2)</f>
        <v>0</v>
      </c>
      <c r="BL351" s="17" t="s">
        <v>138</v>
      </c>
      <c r="BM351" s="237" t="s">
        <v>479</v>
      </c>
    </row>
    <row r="352" s="2" customFormat="1">
      <c r="A352" s="38"/>
      <c r="B352" s="39"/>
      <c r="C352" s="40"/>
      <c r="D352" s="239" t="s">
        <v>140</v>
      </c>
      <c r="E352" s="40"/>
      <c r="F352" s="240" t="s">
        <v>478</v>
      </c>
      <c r="G352" s="40"/>
      <c r="H352" s="40"/>
      <c r="I352" s="241"/>
      <c r="J352" s="40"/>
      <c r="K352" s="40"/>
      <c r="L352" s="44"/>
      <c r="M352" s="242"/>
      <c r="N352" s="24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140</v>
      </c>
      <c r="AU352" s="17" t="s">
        <v>82</v>
      </c>
    </row>
    <row r="353" s="13" customFormat="1">
      <c r="A353" s="13"/>
      <c r="B353" s="244"/>
      <c r="C353" s="245"/>
      <c r="D353" s="239" t="s">
        <v>141</v>
      </c>
      <c r="E353" s="246" t="s">
        <v>1</v>
      </c>
      <c r="F353" s="247" t="s">
        <v>480</v>
      </c>
      <c r="G353" s="245"/>
      <c r="H353" s="246" t="s">
        <v>1</v>
      </c>
      <c r="I353" s="248"/>
      <c r="J353" s="245"/>
      <c r="K353" s="245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141</v>
      </c>
      <c r="AU353" s="253" t="s">
        <v>82</v>
      </c>
      <c r="AV353" s="13" t="s">
        <v>80</v>
      </c>
      <c r="AW353" s="13" t="s">
        <v>30</v>
      </c>
      <c r="AX353" s="13" t="s">
        <v>73</v>
      </c>
      <c r="AY353" s="253" t="s">
        <v>132</v>
      </c>
    </row>
    <row r="354" s="14" customFormat="1">
      <c r="A354" s="14"/>
      <c r="B354" s="254"/>
      <c r="C354" s="255"/>
      <c r="D354" s="239" t="s">
        <v>141</v>
      </c>
      <c r="E354" s="256" t="s">
        <v>1</v>
      </c>
      <c r="F354" s="257" t="s">
        <v>481</v>
      </c>
      <c r="G354" s="255"/>
      <c r="H354" s="258">
        <v>10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4" t="s">
        <v>141</v>
      </c>
      <c r="AU354" s="264" t="s">
        <v>82</v>
      </c>
      <c r="AV354" s="14" t="s">
        <v>82</v>
      </c>
      <c r="AW354" s="14" t="s">
        <v>30</v>
      </c>
      <c r="AX354" s="14" t="s">
        <v>80</v>
      </c>
      <c r="AY354" s="264" t="s">
        <v>132</v>
      </c>
    </row>
    <row r="355" s="2" customFormat="1" ht="21.75" customHeight="1">
      <c r="A355" s="38"/>
      <c r="B355" s="39"/>
      <c r="C355" s="276" t="s">
        <v>482</v>
      </c>
      <c r="D355" s="276" t="s">
        <v>260</v>
      </c>
      <c r="E355" s="277" t="s">
        <v>483</v>
      </c>
      <c r="F355" s="278" t="s">
        <v>484</v>
      </c>
      <c r="G355" s="279" t="s">
        <v>354</v>
      </c>
      <c r="H355" s="280">
        <v>10</v>
      </c>
      <c r="I355" s="281"/>
      <c r="J355" s="282">
        <f>ROUND(I355*H355,2)</f>
        <v>0</v>
      </c>
      <c r="K355" s="278" t="s">
        <v>147</v>
      </c>
      <c r="L355" s="283"/>
      <c r="M355" s="284" t="s">
        <v>1</v>
      </c>
      <c r="N355" s="285" t="s">
        <v>38</v>
      </c>
      <c r="O355" s="91"/>
      <c r="P355" s="235">
        <f>O355*H355</f>
        <v>0</v>
      </c>
      <c r="Q355" s="235">
        <v>0.19600000000000001</v>
      </c>
      <c r="R355" s="235">
        <f>Q355*H355</f>
        <v>1.96</v>
      </c>
      <c r="S355" s="235">
        <v>0</v>
      </c>
      <c r="T355" s="23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196</v>
      </c>
      <c r="AT355" s="237" t="s">
        <v>260</v>
      </c>
      <c r="AU355" s="237" t="s">
        <v>82</v>
      </c>
      <c r="AY355" s="17" t="s">
        <v>132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80</v>
      </c>
      <c r="BK355" s="238">
        <f>ROUND(I355*H355,2)</f>
        <v>0</v>
      </c>
      <c r="BL355" s="17" t="s">
        <v>138</v>
      </c>
      <c r="BM355" s="237" t="s">
        <v>485</v>
      </c>
    </row>
    <row r="356" s="2" customFormat="1">
      <c r="A356" s="38"/>
      <c r="B356" s="39"/>
      <c r="C356" s="40"/>
      <c r="D356" s="239" t="s">
        <v>140</v>
      </c>
      <c r="E356" s="40"/>
      <c r="F356" s="240" t="s">
        <v>484</v>
      </c>
      <c r="G356" s="40"/>
      <c r="H356" s="40"/>
      <c r="I356" s="241"/>
      <c r="J356" s="40"/>
      <c r="K356" s="40"/>
      <c r="L356" s="44"/>
      <c r="M356" s="242"/>
      <c r="N356" s="24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140</v>
      </c>
      <c r="AU356" s="17" t="s">
        <v>82</v>
      </c>
    </row>
    <row r="357" s="14" customFormat="1">
      <c r="A357" s="14"/>
      <c r="B357" s="254"/>
      <c r="C357" s="255"/>
      <c r="D357" s="239" t="s">
        <v>141</v>
      </c>
      <c r="E357" s="256" t="s">
        <v>1</v>
      </c>
      <c r="F357" s="257" t="s">
        <v>481</v>
      </c>
      <c r="G357" s="255"/>
      <c r="H357" s="258">
        <v>10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4" t="s">
        <v>141</v>
      </c>
      <c r="AU357" s="264" t="s">
        <v>82</v>
      </c>
      <c r="AV357" s="14" t="s">
        <v>82</v>
      </c>
      <c r="AW357" s="14" t="s">
        <v>30</v>
      </c>
      <c r="AX357" s="14" t="s">
        <v>80</v>
      </c>
      <c r="AY357" s="264" t="s">
        <v>132</v>
      </c>
    </row>
    <row r="358" s="2" customFormat="1" ht="21.75" customHeight="1">
      <c r="A358" s="38"/>
      <c r="B358" s="39"/>
      <c r="C358" s="226" t="s">
        <v>486</v>
      </c>
      <c r="D358" s="226" t="s">
        <v>134</v>
      </c>
      <c r="E358" s="227" t="s">
        <v>487</v>
      </c>
      <c r="F358" s="228" t="s">
        <v>488</v>
      </c>
      <c r="G358" s="229" t="s">
        <v>199</v>
      </c>
      <c r="H358" s="230">
        <v>7.2000000000000002</v>
      </c>
      <c r="I358" s="231"/>
      <c r="J358" s="232">
        <f>ROUND(I358*H358,2)</f>
        <v>0</v>
      </c>
      <c r="K358" s="228" t="s">
        <v>1</v>
      </c>
      <c r="L358" s="44"/>
      <c r="M358" s="233" t="s">
        <v>1</v>
      </c>
      <c r="N358" s="234" t="s">
        <v>38</v>
      </c>
      <c r="O358" s="91"/>
      <c r="P358" s="235">
        <f>O358*H358</f>
        <v>0</v>
      </c>
      <c r="Q358" s="235">
        <v>0</v>
      </c>
      <c r="R358" s="235">
        <f>Q358*H358</f>
        <v>0</v>
      </c>
      <c r="S358" s="235">
        <v>0</v>
      </c>
      <c r="T358" s="23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7" t="s">
        <v>138</v>
      </c>
      <c r="AT358" s="237" t="s">
        <v>134</v>
      </c>
      <c r="AU358" s="237" t="s">
        <v>82</v>
      </c>
      <c r="AY358" s="17" t="s">
        <v>132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7" t="s">
        <v>80</v>
      </c>
      <c r="BK358" s="238">
        <f>ROUND(I358*H358,2)</f>
        <v>0</v>
      </c>
      <c r="BL358" s="17" t="s">
        <v>138</v>
      </c>
      <c r="BM358" s="237" t="s">
        <v>489</v>
      </c>
    </row>
    <row r="359" s="2" customFormat="1">
      <c r="A359" s="38"/>
      <c r="B359" s="39"/>
      <c r="C359" s="40"/>
      <c r="D359" s="239" t="s">
        <v>140</v>
      </c>
      <c r="E359" s="40"/>
      <c r="F359" s="240" t="s">
        <v>490</v>
      </c>
      <c r="G359" s="40"/>
      <c r="H359" s="40"/>
      <c r="I359" s="241"/>
      <c r="J359" s="40"/>
      <c r="K359" s="40"/>
      <c r="L359" s="44"/>
      <c r="M359" s="242"/>
      <c r="N359" s="243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140</v>
      </c>
      <c r="AU359" s="17" t="s">
        <v>82</v>
      </c>
    </row>
    <row r="360" s="13" customFormat="1">
      <c r="A360" s="13"/>
      <c r="B360" s="244"/>
      <c r="C360" s="245"/>
      <c r="D360" s="239" t="s">
        <v>141</v>
      </c>
      <c r="E360" s="246" t="s">
        <v>1</v>
      </c>
      <c r="F360" s="247" t="s">
        <v>491</v>
      </c>
      <c r="G360" s="245"/>
      <c r="H360" s="246" t="s">
        <v>1</v>
      </c>
      <c r="I360" s="248"/>
      <c r="J360" s="245"/>
      <c r="K360" s="245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141</v>
      </c>
      <c r="AU360" s="253" t="s">
        <v>82</v>
      </c>
      <c r="AV360" s="13" t="s">
        <v>80</v>
      </c>
      <c r="AW360" s="13" t="s">
        <v>30</v>
      </c>
      <c r="AX360" s="13" t="s">
        <v>73</v>
      </c>
      <c r="AY360" s="253" t="s">
        <v>132</v>
      </c>
    </row>
    <row r="361" s="14" customFormat="1">
      <c r="A361" s="14"/>
      <c r="B361" s="254"/>
      <c r="C361" s="255"/>
      <c r="D361" s="239" t="s">
        <v>141</v>
      </c>
      <c r="E361" s="256" t="s">
        <v>1</v>
      </c>
      <c r="F361" s="257" t="s">
        <v>492</v>
      </c>
      <c r="G361" s="255"/>
      <c r="H361" s="258">
        <v>7.2000000000000002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4" t="s">
        <v>141</v>
      </c>
      <c r="AU361" s="264" t="s">
        <v>82</v>
      </c>
      <c r="AV361" s="14" t="s">
        <v>82</v>
      </c>
      <c r="AW361" s="14" t="s">
        <v>30</v>
      </c>
      <c r="AX361" s="14" t="s">
        <v>80</v>
      </c>
      <c r="AY361" s="264" t="s">
        <v>132</v>
      </c>
    </row>
    <row r="362" s="2" customFormat="1" ht="16.5" customHeight="1">
      <c r="A362" s="38"/>
      <c r="B362" s="39"/>
      <c r="C362" s="226" t="s">
        <v>493</v>
      </c>
      <c r="D362" s="226" t="s">
        <v>134</v>
      </c>
      <c r="E362" s="227" t="s">
        <v>494</v>
      </c>
      <c r="F362" s="228" t="s">
        <v>495</v>
      </c>
      <c r="G362" s="229" t="s">
        <v>354</v>
      </c>
      <c r="H362" s="230">
        <v>6</v>
      </c>
      <c r="I362" s="231"/>
      <c r="J362" s="232">
        <f>ROUND(I362*H362,2)</f>
        <v>0</v>
      </c>
      <c r="K362" s="228" t="s">
        <v>1</v>
      </c>
      <c r="L362" s="44"/>
      <c r="M362" s="233" t="s">
        <v>1</v>
      </c>
      <c r="N362" s="234" t="s">
        <v>38</v>
      </c>
      <c r="O362" s="91"/>
      <c r="P362" s="235">
        <f>O362*H362</f>
        <v>0</v>
      </c>
      <c r="Q362" s="235">
        <v>0</v>
      </c>
      <c r="R362" s="235">
        <f>Q362*H362</f>
        <v>0</v>
      </c>
      <c r="S362" s="235">
        <v>0</v>
      </c>
      <c r="T362" s="23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7" t="s">
        <v>138</v>
      </c>
      <c r="AT362" s="237" t="s">
        <v>134</v>
      </c>
      <c r="AU362" s="237" t="s">
        <v>82</v>
      </c>
      <c r="AY362" s="17" t="s">
        <v>132</v>
      </c>
      <c r="BE362" s="238">
        <f>IF(N362="základní",J362,0)</f>
        <v>0</v>
      </c>
      <c r="BF362" s="238">
        <f>IF(N362="snížená",J362,0)</f>
        <v>0</v>
      </c>
      <c r="BG362" s="238">
        <f>IF(N362="zákl. přenesená",J362,0)</f>
        <v>0</v>
      </c>
      <c r="BH362" s="238">
        <f>IF(N362="sníž. přenesená",J362,0)</f>
        <v>0</v>
      </c>
      <c r="BI362" s="238">
        <f>IF(N362="nulová",J362,0)</f>
        <v>0</v>
      </c>
      <c r="BJ362" s="17" t="s">
        <v>80</v>
      </c>
      <c r="BK362" s="238">
        <f>ROUND(I362*H362,2)</f>
        <v>0</v>
      </c>
      <c r="BL362" s="17" t="s">
        <v>138</v>
      </c>
      <c r="BM362" s="237" t="s">
        <v>496</v>
      </c>
    </row>
    <row r="363" s="2" customFormat="1">
      <c r="A363" s="38"/>
      <c r="B363" s="39"/>
      <c r="C363" s="40"/>
      <c r="D363" s="239" t="s">
        <v>140</v>
      </c>
      <c r="E363" s="40"/>
      <c r="F363" s="240" t="s">
        <v>497</v>
      </c>
      <c r="G363" s="40"/>
      <c r="H363" s="40"/>
      <c r="I363" s="241"/>
      <c r="J363" s="40"/>
      <c r="K363" s="40"/>
      <c r="L363" s="44"/>
      <c r="M363" s="242"/>
      <c r="N363" s="243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140</v>
      </c>
      <c r="AU363" s="17" t="s">
        <v>82</v>
      </c>
    </row>
    <row r="364" s="14" customFormat="1">
      <c r="A364" s="14"/>
      <c r="B364" s="254"/>
      <c r="C364" s="255"/>
      <c r="D364" s="239" t="s">
        <v>141</v>
      </c>
      <c r="E364" s="256" t="s">
        <v>1</v>
      </c>
      <c r="F364" s="257" t="s">
        <v>498</v>
      </c>
      <c r="G364" s="255"/>
      <c r="H364" s="258">
        <v>6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4" t="s">
        <v>141</v>
      </c>
      <c r="AU364" s="264" t="s">
        <v>82</v>
      </c>
      <c r="AV364" s="14" t="s">
        <v>82</v>
      </c>
      <c r="AW364" s="14" t="s">
        <v>30</v>
      </c>
      <c r="AX364" s="14" t="s">
        <v>80</v>
      </c>
      <c r="AY364" s="264" t="s">
        <v>132</v>
      </c>
    </row>
    <row r="365" s="2" customFormat="1" ht="24.15" customHeight="1">
      <c r="A365" s="38"/>
      <c r="B365" s="39"/>
      <c r="C365" s="226" t="s">
        <v>499</v>
      </c>
      <c r="D365" s="226" t="s">
        <v>134</v>
      </c>
      <c r="E365" s="227" t="s">
        <v>500</v>
      </c>
      <c r="F365" s="228" t="s">
        <v>501</v>
      </c>
      <c r="G365" s="229" t="s">
        <v>354</v>
      </c>
      <c r="H365" s="230">
        <v>1</v>
      </c>
      <c r="I365" s="231"/>
      <c r="J365" s="232">
        <f>ROUND(I365*H365,2)</f>
        <v>0</v>
      </c>
      <c r="K365" s="228" t="s">
        <v>1</v>
      </c>
      <c r="L365" s="44"/>
      <c r="M365" s="233" t="s">
        <v>1</v>
      </c>
      <c r="N365" s="234" t="s">
        <v>38</v>
      </c>
      <c r="O365" s="91"/>
      <c r="P365" s="235">
        <f>O365*H365</f>
        <v>0</v>
      </c>
      <c r="Q365" s="235">
        <v>1.2822400000000001</v>
      </c>
      <c r="R365" s="235">
        <f>Q365*H365</f>
        <v>1.2822400000000001</v>
      </c>
      <c r="S365" s="235">
        <v>0</v>
      </c>
      <c r="T365" s="23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138</v>
      </c>
      <c r="AT365" s="237" t="s">
        <v>134</v>
      </c>
      <c r="AU365" s="237" t="s">
        <v>82</v>
      </c>
      <c r="AY365" s="17" t="s">
        <v>132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80</v>
      </c>
      <c r="BK365" s="238">
        <f>ROUND(I365*H365,2)</f>
        <v>0</v>
      </c>
      <c r="BL365" s="17" t="s">
        <v>138</v>
      </c>
      <c r="BM365" s="237" t="s">
        <v>502</v>
      </c>
    </row>
    <row r="366" s="2" customFormat="1">
      <c r="A366" s="38"/>
      <c r="B366" s="39"/>
      <c r="C366" s="40"/>
      <c r="D366" s="239" t="s">
        <v>140</v>
      </c>
      <c r="E366" s="40"/>
      <c r="F366" s="240" t="s">
        <v>503</v>
      </c>
      <c r="G366" s="40"/>
      <c r="H366" s="40"/>
      <c r="I366" s="241"/>
      <c r="J366" s="40"/>
      <c r="K366" s="40"/>
      <c r="L366" s="44"/>
      <c r="M366" s="242"/>
      <c r="N366" s="24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140</v>
      </c>
      <c r="AU366" s="17" t="s">
        <v>82</v>
      </c>
    </row>
    <row r="367" s="14" customFormat="1">
      <c r="A367" s="14"/>
      <c r="B367" s="254"/>
      <c r="C367" s="255"/>
      <c r="D367" s="239" t="s">
        <v>141</v>
      </c>
      <c r="E367" s="256" t="s">
        <v>1</v>
      </c>
      <c r="F367" s="257" t="s">
        <v>437</v>
      </c>
      <c r="G367" s="255"/>
      <c r="H367" s="258">
        <v>1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4" t="s">
        <v>141</v>
      </c>
      <c r="AU367" s="264" t="s">
        <v>82</v>
      </c>
      <c r="AV367" s="14" t="s">
        <v>82</v>
      </c>
      <c r="AW367" s="14" t="s">
        <v>30</v>
      </c>
      <c r="AX367" s="14" t="s">
        <v>80</v>
      </c>
      <c r="AY367" s="264" t="s">
        <v>132</v>
      </c>
    </row>
    <row r="368" s="2" customFormat="1" ht="24.15" customHeight="1">
      <c r="A368" s="38"/>
      <c r="B368" s="39"/>
      <c r="C368" s="276" t="s">
        <v>504</v>
      </c>
      <c r="D368" s="276" t="s">
        <v>260</v>
      </c>
      <c r="E368" s="277" t="s">
        <v>505</v>
      </c>
      <c r="F368" s="278" t="s">
        <v>506</v>
      </c>
      <c r="G368" s="279" t="s">
        <v>354</v>
      </c>
      <c r="H368" s="280">
        <v>1</v>
      </c>
      <c r="I368" s="281"/>
      <c r="J368" s="282">
        <f>ROUND(I368*H368,2)</f>
        <v>0</v>
      </c>
      <c r="K368" s="278" t="s">
        <v>1</v>
      </c>
      <c r="L368" s="283"/>
      <c r="M368" s="284" t="s">
        <v>1</v>
      </c>
      <c r="N368" s="285" t="s">
        <v>38</v>
      </c>
      <c r="O368" s="91"/>
      <c r="P368" s="235">
        <f>O368*H368</f>
        <v>0</v>
      </c>
      <c r="Q368" s="235">
        <v>6.5999999999999996</v>
      </c>
      <c r="R368" s="235">
        <f>Q368*H368</f>
        <v>6.5999999999999996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196</v>
      </c>
      <c r="AT368" s="237" t="s">
        <v>260</v>
      </c>
      <c r="AU368" s="237" t="s">
        <v>82</v>
      </c>
      <c r="AY368" s="17" t="s">
        <v>132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80</v>
      </c>
      <c r="BK368" s="238">
        <f>ROUND(I368*H368,2)</f>
        <v>0</v>
      </c>
      <c r="BL368" s="17" t="s">
        <v>138</v>
      </c>
      <c r="BM368" s="237" t="s">
        <v>507</v>
      </c>
    </row>
    <row r="369" s="2" customFormat="1">
      <c r="A369" s="38"/>
      <c r="B369" s="39"/>
      <c r="C369" s="40"/>
      <c r="D369" s="239" t="s">
        <v>140</v>
      </c>
      <c r="E369" s="40"/>
      <c r="F369" s="240" t="s">
        <v>508</v>
      </c>
      <c r="G369" s="40"/>
      <c r="H369" s="40"/>
      <c r="I369" s="241"/>
      <c r="J369" s="40"/>
      <c r="K369" s="40"/>
      <c r="L369" s="44"/>
      <c r="M369" s="242"/>
      <c r="N369" s="243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140</v>
      </c>
      <c r="AU369" s="17" t="s">
        <v>82</v>
      </c>
    </row>
    <row r="370" s="14" customFormat="1">
      <c r="A370" s="14"/>
      <c r="B370" s="254"/>
      <c r="C370" s="255"/>
      <c r="D370" s="239" t="s">
        <v>141</v>
      </c>
      <c r="E370" s="256" t="s">
        <v>1</v>
      </c>
      <c r="F370" s="257" t="s">
        <v>437</v>
      </c>
      <c r="G370" s="255"/>
      <c r="H370" s="258">
        <v>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4" t="s">
        <v>141</v>
      </c>
      <c r="AU370" s="264" t="s">
        <v>82</v>
      </c>
      <c r="AV370" s="14" t="s">
        <v>82</v>
      </c>
      <c r="AW370" s="14" t="s">
        <v>30</v>
      </c>
      <c r="AX370" s="14" t="s">
        <v>80</v>
      </c>
      <c r="AY370" s="264" t="s">
        <v>132</v>
      </c>
    </row>
    <row r="371" s="2" customFormat="1" ht="24.15" customHeight="1">
      <c r="A371" s="38"/>
      <c r="B371" s="39"/>
      <c r="C371" s="226" t="s">
        <v>509</v>
      </c>
      <c r="D371" s="226" t="s">
        <v>134</v>
      </c>
      <c r="E371" s="227" t="s">
        <v>510</v>
      </c>
      <c r="F371" s="228" t="s">
        <v>511</v>
      </c>
      <c r="G371" s="229" t="s">
        <v>354</v>
      </c>
      <c r="H371" s="230">
        <v>1</v>
      </c>
      <c r="I371" s="231"/>
      <c r="J371" s="232">
        <f>ROUND(I371*H371,2)</f>
        <v>0</v>
      </c>
      <c r="K371" s="228" t="s">
        <v>1</v>
      </c>
      <c r="L371" s="44"/>
      <c r="M371" s="233" t="s">
        <v>1</v>
      </c>
      <c r="N371" s="234" t="s">
        <v>38</v>
      </c>
      <c r="O371" s="91"/>
      <c r="P371" s="235">
        <f>O371*H371</f>
        <v>0</v>
      </c>
      <c r="Q371" s="235">
        <v>0.023939999999999999</v>
      </c>
      <c r="R371" s="235">
        <f>Q371*H371</f>
        <v>0.023939999999999999</v>
      </c>
      <c r="S371" s="235">
        <v>0</v>
      </c>
      <c r="T371" s="23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138</v>
      </c>
      <c r="AT371" s="237" t="s">
        <v>134</v>
      </c>
      <c r="AU371" s="237" t="s">
        <v>82</v>
      </c>
      <c r="AY371" s="17" t="s">
        <v>132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80</v>
      </c>
      <c r="BK371" s="238">
        <f>ROUND(I371*H371,2)</f>
        <v>0</v>
      </c>
      <c r="BL371" s="17" t="s">
        <v>138</v>
      </c>
      <c r="BM371" s="237" t="s">
        <v>512</v>
      </c>
    </row>
    <row r="372" s="2" customFormat="1">
      <c r="A372" s="38"/>
      <c r="B372" s="39"/>
      <c r="C372" s="40"/>
      <c r="D372" s="239" t="s">
        <v>140</v>
      </c>
      <c r="E372" s="40"/>
      <c r="F372" s="240" t="s">
        <v>513</v>
      </c>
      <c r="G372" s="40"/>
      <c r="H372" s="40"/>
      <c r="I372" s="241"/>
      <c r="J372" s="40"/>
      <c r="K372" s="40"/>
      <c r="L372" s="44"/>
      <c r="M372" s="242"/>
      <c r="N372" s="243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140</v>
      </c>
      <c r="AU372" s="17" t="s">
        <v>82</v>
      </c>
    </row>
    <row r="373" s="14" customFormat="1">
      <c r="A373" s="14"/>
      <c r="B373" s="254"/>
      <c r="C373" s="255"/>
      <c r="D373" s="239" t="s">
        <v>141</v>
      </c>
      <c r="E373" s="256" t="s">
        <v>1</v>
      </c>
      <c r="F373" s="257" t="s">
        <v>437</v>
      </c>
      <c r="G373" s="255"/>
      <c r="H373" s="258">
        <v>1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4" t="s">
        <v>141</v>
      </c>
      <c r="AU373" s="264" t="s">
        <v>82</v>
      </c>
      <c r="AV373" s="14" t="s">
        <v>82</v>
      </c>
      <c r="AW373" s="14" t="s">
        <v>30</v>
      </c>
      <c r="AX373" s="14" t="s">
        <v>80</v>
      </c>
      <c r="AY373" s="264" t="s">
        <v>132</v>
      </c>
    </row>
    <row r="374" s="2" customFormat="1" ht="16.5" customHeight="1">
      <c r="A374" s="38"/>
      <c r="B374" s="39"/>
      <c r="C374" s="276" t="s">
        <v>514</v>
      </c>
      <c r="D374" s="276" t="s">
        <v>260</v>
      </c>
      <c r="E374" s="277" t="s">
        <v>515</v>
      </c>
      <c r="F374" s="278" t="s">
        <v>516</v>
      </c>
      <c r="G374" s="279" t="s">
        <v>354</v>
      </c>
      <c r="H374" s="280">
        <v>1</v>
      </c>
      <c r="I374" s="281"/>
      <c r="J374" s="282">
        <f>ROUND(I374*H374,2)</f>
        <v>0</v>
      </c>
      <c r="K374" s="278" t="s">
        <v>1</v>
      </c>
      <c r="L374" s="283"/>
      <c r="M374" s="284" t="s">
        <v>1</v>
      </c>
      <c r="N374" s="285" t="s">
        <v>38</v>
      </c>
      <c r="O374" s="91"/>
      <c r="P374" s="235">
        <f>O374*H374</f>
        <v>0</v>
      </c>
      <c r="Q374" s="235">
        <v>1.1499999999999999</v>
      </c>
      <c r="R374" s="235">
        <f>Q374*H374</f>
        <v>1.1499999999999999</v>
      </c>
      <c r="S374" s="235">
        <v>0</v>
      </c>
      <c r="T374" s="23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7" t="s">
        <v>196</v>
      </c>
      <c r="AT374" s="237" t="s">
        <v>260</v>
      </c>
      <c r="AU374" s="237" t="s">
        <v>82</v>
      </c>
      <c r="AY374" s="17" t="s">
        <v>132</v>
      </c>
      <c r="BE374" s="238">
        <f>IF(N374="základní",J374,0)</f>
        <v>0</v>
      </c>
      <c r="BF374" s="238">
        <f>IF(N374="snížená",J374,0)</f>
        <v>0</v>
      </c>
      <c r="BG374" s="238">
        <f>IF(N374="zákl. přenesená",J374,0)</f>
        <v>0</v>
      </c>
      <c r="BH374" s="238">
        <f>IF(N374="sníž. přenesená",J374,0)</f>
        <v>0</v>
      </c>
      <c r="BI374" s="238">
        <f>IF(N374="nulová",J374,0)</f>
        <v>0</v>
      </c>
      <c r="BJ374" s="17" t="s">
        <v>80</v>
      </c>
      <c r="BK374" s="238">
        <f>ROUND(I374*H374,2)</f>
        <v>0</v>
      </c>
      <c r="BL374" s="17" t="s">
        <v>138</v>
      </c>
      <c r="BM374" s="237" t="s">
        <v>517</v>
      </c>
    </row>
    <row r="375" s="2" customFormat="1">
      <c r="A375" s="38"/>
      <c r="B375" s="39"/>
      <c r="C375" s="40"/>
      <c r="D375" s="239" t="s">
        <v>140</v>
      </c>
      <c r="E375" s="40"/>
      <c r="F375" s="240" t="s">
        <v>516</v>
      </c>
      <c r="G375" s="40"/>
      <c r="H375" s="40"/>
      <c r="I375" s="241"/>
      <c r="J375" s="40"/>
      <c r="K375" s="40"/>
      <c r="L375" s="44"/>
      <c r="M375" s="242"/>
      <c r="N375" s="243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140</v>
      </c>
      <c r="AU375" s="17" t="s">
        <v>82</v>
      </c>
    </row>
    <row r="376" s="14" customFormat="1">
      <c r="A376" s="14"/>
      <c r="B376" s="254"/>
      <c r="C376" s="255"/>
      <c r="D376" s="239" t="s">
        <v>141</v>
      </c>
      <c r="E376" s="256" t="s">
        <v>1</v>
      </c>
      <c r="F376" s="257" t="s">
        <v>437</v>
      </c>
      <c r="G376" s="255"/>
      <c r="H376" s="258">
        <v>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4" t="s">
        <v>141</v>
      </c>
      <c r="AU376" s="264" t="s">
        <v>82</v>
      </c>
      <c r="AV376" s="14" t="s">
        <v>82</v>
      </c>
      <c r="AW376" s="14" t="s">
        <v>30</v>
      </c>
      <c r="AX376" s="14" t="s">
        <v>80</v>
      </c>
      <c r="AY376" s="264" t="s">
        <v>132</v>
      </c>
    </row>
    <row r="377" s="2" customFormat="1" ht="24.15" customHeight="1">
      <c r="A377" s="38"/>
      <c r="B377" s="39"/>
      <c r="C377" s="226" t="s">
        <v>518</v>
      </c>
      <c r="D377" s="226" t="s">
        <v>134</v>
      </c>
      <c r="E377" s="227" t="s">
        <v>519</v>
      </c>
      <c r="F377" s="228" t="s">
        <v>520</v>
      </c>
      <c r="G377" s="229" t="s">
        <v>521</v>
      </c>
      <c r="H377" s="230">
        <v>5</v>
      </c>
      <c r="I377" s="231"/>
      <c r="J377" s="232">
        <f>ROUND(I377*H377,2)</f>
        <v>0</v>
      </c>
      <c r="K377" s="228" t="s">
        <v>147</v>
      </c>
      <c r="L377" s="44"/>
      <c r="M377" s="233" t="s">
        <v>1</v>
      </c>
      <c r="N377" s="234" t="s">
        <v>38</v>
      </c>
      <c r="O377" s="91"/>
      <c r="P377" s="235">
        <f>O377*H377</f>
        <v>0</v>
      </c>
      <c r="Q377" s="235">
        <v>0.00031</v>
      </c>
      <c r="R377" s="235">
        <f>Q377*H377</f>
        <v>0.00155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138</v>
      </c>
      <c r="AT377" s="237" t="s">
        <v>134</v>
      </c>
      <c r="AU377" s="237" t="s">
        <v>82</v>
      </c>
      <c r="AY377" s="17" t="s">
        <v>132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80</v>
      </c>
      <c r="BK377" s="238">
        <f>ROUND(I377*H377,2)</f>
        <v>0</v>
      </c>
      <c r="BL377" s="17" t="s">
        <v>138</v>
      </c>
      <c r="BM377" s="237" t="s">
        <v>522</v>
      </c>
    </row>
    <row r="378" s="2" customFormat="1">
      <c r="A378" s="38"/>
      <c r="B378" s="39"/>
      <c r="C378" s="40"/>
      <c r="D378" s="239" t="s">
        <v>140</v>
      </c>
      <c r="E378" s="40"/>
      <c r="F378" s="240" t="s">
        <v>523</v>
      </c>
      <c r="G378" s="40"/>
      <c r="H378" s="40"/>
      <c r="I378" s="241"/>
      <c r="J378" s="40"/>
      <c r="K378" s="40"/>
      <c r="L378" s="44"/>
      <c r="M378" s="242"/>
      <c r="N378" s="243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140</v>
      </c>
      <c r="AU378" s="17" t="s">
        <v>82</v>
      </c>
    </row>
    <row r="379" s="14" customFormat="1">
      <c r="A379" s="14"/>
      <c r="B379" s="254"/>
      <c r="C379" s="255"/>
      <c r="D379" s="239" t="s">
        <v>141</v>
      </c>
      <c r="E379" s="256" t="s">
        <v>1</v>
      </c>
      <c r="F379" s="257" t="s">
        <v>524</v>
      </c>
      <c r="G379" s="255"/>
      <c r="H379" s="258">
        <v>5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4" t="s">
        <v>141</v>
      </c>
      <c r="AU379" s="264" t="s">
        <v>82</v>
      </c>
      <c r="AV379" s="14" t="s">
        <v>82</v>
      </c>
      <c r="AW379" s="14" t="s">
        <v>30</v>
      </c>
      <c r="AX379" s="14" t="s">
        <v>80</v>
      </c>
      <c r="AY379" s="264" t="s">
        <v>132</v>
      </c>
    </row>
    <row r="380" s="2" customFormat="1" ht="24.15" customHeight="1">
      <c r="A380" s="38"/>
      <c r="B380" s="39"/>
      <c r="C380" s="226" t="s">
        <v>525</v>
      </c>
      <c r="D380" s="226" t="s">
        <v>134</v>
      </c>
      <c r="E380" s="227" t="s">
        <v>526</v>
      </c>
      <c r="F380" s="228" t="s">
        <v>527</v>
      </c>
      <c r="G380" s="229" t="s">
        <v>521</v>
      </c>
      <c r="H380" s="230">
        <v>2</v>
      </c>
      <c r="I380" s="231"/>
      <c r="J380" s="232">
        <f>ROUND(I380*H380,2)</f>
        <v>0</v>
      </c>
      <c r="K380" s="228" t="s">
        <v>147</v>
      </c>
      <c r="L380" s="44"/>
      <c r="M380" s="233" t="s">
        <v>1</v>
      </c>
      <c r="N380" s="234" t="s">
        <v>38</v>
      </c>
      <c r="O380" s="91"/>
      <c r="P380" s="235">
        <f>O380*H380</f>
        <v>0</v>
      </c>
      <c r="Q380" s="235">
        <v>0.00122</v>
      </c>
      <c r="R380" s="235">
        <f>Q380*H380</f>
        <v>0.0024399999999999999</v>
      </c>
      <c r="S380" s="235">
        <v>0</v>
      </c>
      <c r="T380" s="23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138</v>
      </c>
      <c r="AT380" s="237" t="s">
        <v>134</v>
      </c>
      <c r="AU380" s="237" t="s">
        <v>82</v>
      </c>
      <c r="AY380" s="17" t="s">
        <v>132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80</v>
      </c>
      <c r="BK380" s="238">
        <f>ROUND(I380*H380,2)</f>
        <v>0</v>
      </c>
      <c r="BL380" s="17" t="s">
        <v>138</v>
      </c>
      <c r="BM380" s="237" t="s">
        <v>528</v>
      </c>
    </row>
    <row r="381" s="2" customFormat="1">
      <c r="A381" s="38"/>
      <c r="B381" s="39"/>
      <c r="C381" s="40"/>
      <c r="D381" s="239" t="s">
        <v>140</v>
      </c>
      <c r="E381" s="40"/>
      <c r="F381" s="240" t="s">
        <v>529</v>
      </c>
      <c r="G381" s="40"/>
      <c r="H381" s="40"/>
      <c r="I381" s="241"/>
      <c r="J381" s="40"/>
      <c r="K381" s="40"/>
      <c r="L381" s="44"/>
      <c r="M381" s="242"/>
      <c r="N381" s="243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140</v>
      </c>
      <c r="AU381" s="17" t="s">
        <v>82</v>
      </c>
    </row>
    <row r="382" s="14" customFormat="1">
      <c r="A382" s="14"/>
      <c r="B382" s="254"/>
      <c r="C382" s="255"/>
      <c r="D382" s="239" t="s">
        <v>141</v>
      </c>
      <c r="E382" s="256" t="s">
        <v>1</v>
      </c>
      <c r="F382" s="257" t="s">
        <v>432</v>
      </c>
      <c r="G382" s="255"/>
      <c r="H382" s="258">
        <v>2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4" t="s">
        <v>141</v>
      </c>
      <c r="AU382" s="264" t="s">
        <v>82</v>
      </c>
      <c r="AV382" s="14" t="s">
        <v>82</v>
      </c>
      <c r="AW382" s="14" t="s">
        <v>30</v>
      </c>
      <c r="AX382" s="14" t="s">
        <v>80</v>
      </c>
      <c r="AY382" s="264" t="s">
        <v>132</v>
      </c>
    </row>
    <row r="383" s="2" customFormat="1" ht="24.15" customHeight="1">
      <c r="A383" s="38"/>
      <c r="B383" s="39"/>
      <c r="C383" s="226" t="s">
        <v>530</v>
      </c>
      <c r="D383" s="226" t="s">
        <v>134</v>
      </c>
      <c r="E383" s="227" t="s">
        <v>531</v>
      </c>
      <c r="F383" s="228" t="s">
        <v>532</v>
      </c>
      <c r="G383" s="229" t="s">
        <v>521</v>
      </c>
      <c r="H383" s="230">
        <v>1</v>
      </c>
      <c r="I383" s="231"/>
      <c r="J383" s="232">
        <f>ROUND(I383*H383,2)</f>
        <v>0</v>
      </c>
      <c r="K383" s="228" t="s">
        <v>147</v>
      </c>
      <c r="L383" s="44"/>
      <c r="M383" s="233" t="s">
        <v>1</v>
      </c>
      <c r="N383" s="234" t="s">
        <v>38</v>
      </c>
      <c r="O383" s="91"/>
      <c r="P383" s="235">
        <f>O383*H383</f>
        <v>0</v>
      </c>
      <c r="Q383" s="235">
        <v>0.0011999999999999999</v>
      </c>
      <c r="R383" s="235">
        <f>Q383*H383</f>
        <v>0.0011999999999999999</v>
      </c>
      <c r="S383" s="235">
        <v>0</v>
      </c>
      <c r="T383" s="23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138</v>
      </c>
      <c r="AT383" s="237" t="s">
        <v>134</v>
      </c>
      <c r="AU383" s="237" t="s">
        <v>82</v>
      </c>
      <c r="AY383" s="17" t="s">
        <v>132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80</v>
      </c>
      <c r="BK383" s="238">
        <f>ROUND(I383*H383,2)</f>
        <v>0</v>
      </c>
      <c r="BL383" s="17" t="s">
        <v>138</v>
      </c>
      <c r="BM383" s="237" t="s">
        <v>533</v>
      </c>
    </row>
    <row r="384" s="2" customFormat="1">
      <c r="A384" s="38"/>
      <c r="B384" s="39"/>
      <c r="C384" s="40"/>
      <c r="D384" s="239" t="s">
        <v>140</v>
      </c>
      <c r="E384" s="40"/>
      <c r="F384" s="240" t="s">
        <v>534</v>
      </c>
      <c r="G384" s="40"/>
      <c r="H384" s="40"/>
      <c r="I384" s="241"/>
      <c r="J384" s="40"/>
      <c r="K384" s="40"/>
      <c r="L384" s="44"/>
      <c r="M384" s="242"/>
      <c r="N384" s="243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140</v>
      </c>
      <c r="AU384" s="17" t="s">
        <v>82</v>
      </c>
    </row>
    <row r="385" s="14" customFormat="1">
      <c r="A385" s="14"/>
      <c r="B385" s="254"/>
      <c r="C385" s="255"/>
      <c r="D385" s="239" t="s">
        <v>141</v>
      </c>
      <c r="E385" s="256" t="s">
        <v>1</v>
      </c>
      <c r="F385" s="257" t="s">
        <v>437</v>
      </c>
      <c r="G385" s="255"/>
      <c r="H385" s="258">
        <v>1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4" t="s">
        <v>141</v>
      </c>
      <c r="AU385" s="264" t="s">
        <v>82</v>
      </c>
      <c r="AV385" s="14" t="s">
        <v>82</v>
      </c>
      <c r="AW385" s="14" t="s">
        <v>30</v>
      </c>
      <c r="AX385" s="14" t="s">
        <v>80</v>
      </c>
      <c r="AY385" s="264" t="s">
        <v>132</v>
      </c>
    </row>
    <row r="386" s="2" customFormat="1" ht="16.5" customHeight="1">
      <c r="A386" s="38"/>
      <c r="B386" s="39"/>
      <c r="C386" s="226" t="s">
        <v>535</v>
      </c>
      <c r="D386" s="226" t="s">
        <v>134</v>
      </c>
      <c r="E386" s="227" t="s">
        <v>536</v>
      </c>
      <c r="F386" s="228" t="s">
        <v>537</v>
      </c>
      <c r="G386" s="229" t="s">
        <v>137</v>
      </c>
      <c r="H386" s="230">
        <v>5</v>
      </c>
      <c r="I386" s="231"/>
      <c r="J386" s="232">
        <f>ROUND(I386*H386,2)</f>
        <v>0</v>
      </c>
      <c r="K386" s="228" t="s">
        <v>1</v>
      </c>
      <c r="L386" s="44"/>
      <c r="M386" s="233" t="s">
        <v>1</v>
      </c>
      <c r="N386" s="234" t="s">
        <v>38</v>
      </c>
      <c r="O386" s="91"/>
      <c r="P386" s="235">
        <f>O386*H386</f>
        <v>0</v>
      </c>
      <c r="Q386" s="235">
        <v>0</v>
      </c>
      <c r="R386" s="235">
        <f>Q386*H386</f>
        <v>0</v>
      </c>
      <c r="S386" s="235">
        <v>0</v>
      </c>
      <c r="T386" s="23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7" t="s">
        <v>138</v>
      </c>
      <c r="AT386" s="237" t="s">
        <v>134</v>
      </c>
      <c r="AU386" s="237" t="s">
        <v>82</v>
      </c>
      <c r="AY386" s="17" t="s">
        <v>132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7" t="s">
        <v>80</v>
      </c>
      <c r="BK386" s="238">
        <f>ROUND(I386*H386,2)</f>
        <v>0</v>
      </c>
      <c r="BL386" s="17" t="s">
        <v>138</v>
      </c>
      <c r="BM386" s="237" t="s">
        <v>538</v>
      </c>
    </row>
    <row r="387" s="2" customFormat="1">
      <c r="A387" s="38"/>
      <c r="B387" s="39"/>
      <c r="C387" s="40"/>
      <c r="D387" s="239" t="s">
        <v>140</v>
      </c>
      <c r="E387" s="40"/>
      <c r="F387" s="240" t="s">
        <v>537</v>
      </c>
      <c r="G387" s="40"/>
      <c r="H387" s="40"/>
      <c r="I387" s="241"/>
      <c r="J387" s="40"/>
      <c r="K387" s="40"/>
      <c r="L387" s="44"/>
      <c r="M387" s="242"/>
      <c r="N387" s="243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140</v>
      </c>
      <c r="AU387" s="17" t="s">
        <v>82</v>
      </c>
    </row>
    <row r="388" s="13" customFormat="1">
      <c r="A388" s="13"/>
      <c r="B388" s="244"/>
      <c r="C388" s="245"/>
      <c r="D388" s="239" t="s">
        <v>141</v>
      </c>
      <c r="E388" s="246" t="s">
        <v>1</v>
      </c>
      <c r="F388" s="247" t="s">
        <v>539</v>
      </c>
      <c r="G388" s="245"/>
      <c r="H388" s="246" t="s">
        <v>1</v>
      </c>
      <c r="I388" s="248"/>
      <c r="J388" s="245"/>
      <c r="K388" s="245"/>
      <c r="L388" s="249"/>
      <c r="M388" s="250"/>
      <c r="N388" s="251"/>
      <c r="O388" s="251"/>
      <c r="P388" s="251"/>
      <c r="Q388" s="251"/>
      <c r="R388" s="251"/>
      <c r="S388" s="251"/>
      <c r="T388" s="25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3" t="s">
        <v>141</v>
      </c>
      <c r="AU388" s="253" t="s">
        <v>82</v>
      </c>
      <c r="AV388" s="13" t="s">
        <v>80</v>
      </c>
      <c r="AW388" s="13" t="s">
        <v>30</v>
      </c>
      <c r="AX388" s="13" t="s">
        <v>73</v>
      </c>
      <c r="AY388" s="253" t="s">
        <v>132</v>
      </c>
    </row>
    <row r="389" s="14" customFormat="1">
      <c r="A389" s="14"/>
      <c r="B389" s="254"/>
      <c r="C389" s="255"/>
      <c r="D389" s="239" t="s">
        <v>141</v>
      </c>
      <c r="E389" s="256" t="s">
        <v>1</v>
      </c>
      <c r="F389" s="257" t="s">
        <v>524</v>
      </c>
      <c r="G389" s="255"/>
      <c r="H389" s="258">
        <v>5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4" t="s">
        <v>141</v>
      </c>
      <c r="AU389" s="264" t="s">
        <v>82</v>
      </c>
      <c r="AV389" s="14" t="s">
        <v>82</v>
      </c>
      <c r="AW389" s="14" t="s">
        <v>30</v>
      </c>
      <c r="AX389" s="14" t="s">
        <v>80</v>
      </c>
      <c r="AY389" s="264" t="s">
        <v>132</v>
      </c>
    </row>
    <row r="390" s="12" customFormat="1" ht="22.8" customHeight="1">
      <c r="A390" s="12"/>
      <c r="B390" s="210"/>
      <c r="C390" s="211"/>
      <c r="D390" s="212" t="s">
        <v>72</v>
      </c>
      <c r="E390" s="224" t="s">
        <v>208</v>
      </c>
      <c r="F390" s="224" t="s">
        <v>540</v>
      </c>
      <c r="G390" s="211"/>
      <c r="H390" s="211"/>
      <c r="I390" s="214"/>
      <c r="J390" s="225">
        <f>BK390</f>
        <v>0</v>
      </c>
      <c r="K390" s="211"/>
      <c r="L390" s="216"/>
      <c r="M390" s="217"/>
      <c r="N390" s="218"/>
      <c r="O390" s="218"/>
      <c r="P390" s="219">
        <f>SUM(P391:P400)</f>
        <v>0</v>
      </c>
      <c r="Q390" s="218"/>
      <c r="R390" s="219">
        <f>SUM(R391:R400)</f>
        <v>0</v>
      </c>
      <c r="S390" s="218"/>
      <c r="T390" s="220">
        <f>SUM(T391:T400)</f>
        <v>175.94799999999998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1" t="s">
        <v>80</v>
      </c>
      <c r="AT390" s="222" t="s">
        <v>72</v>
      </c>
      <c r="AU390" s="222" t="s">
        <v>80</v>
      </c>
      <c r="AY390" s="221" t="s">
        <v>132</v>
      </c>
      <c r="BK390" s="223">
        <f>SUM(BK391:BK400)</f>
        <v>0</v>
      </c>
    </row>
    <row r="391" s="2" customFormat="1" ht="16.5" customHeight="1">
      <c r="A391" s="38"/>
      <c r="B391" s="39"/>
      <c r="C391" s="226" t="s">
        <v>541</v>
      </c>
      <c r="D391" s="226" t="s">
        <v>134</v>
      </c>
      <c r="E391" s="227" t="s">
        <v>542</v>
      </c>
      <c r="F391" s="228" t="s">
        <v>543</v>
      </c>
      <c r="G391" s="229" t="s">
        <v>173</v>
      </c>
      <c r="H391" s="230">
        <v>10.800000000000001</v>
      </c>
      <c r="I391" s="231"/>
      <c r="J391" s="232">
        <f>ROUND(I391*H391,2)</f>
        <v>0</v>
      </c>
      <c r="K391" s="228" t="s">
        <v>147</v>
      </c>
      <c r="L391" s="44"/>
      <c r="M391" s="233" t="s">
        <v>1</v>
      </c>
      <c r="N391" s="234" t="s">
        <v>38</v>
      </c>
      <c r="O391" s="91"/>
      <c r="P391" s="235">
        <f>O391*H391</f>
        <v>0</v>
      </c>
      <c r="Q391" s="235">
        <v>0</v>
      </c>
      <c r="R391" s="235">
        <f>Q391*H391</f>
        <v>0</v>
      </c>
      <c r="S391" s="235">
        <v>2.2000000000000002</v>
      </c>
      <c r="T391" s="236">
        <f>S391*H391</f>
        <v>23.760000000000005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138</v>
      </c>
      <c r="AT391" s="237" t="s">
        <v>134</v>
      </c>
      <c r="AU391" s="237" t="s">
        <v>82</v>
      </c>
      <c r="AY391" s="17" t="s">
        <v>132</v>
      </c>
      <c r="BE391" s="238">
        <f>IF(N391="základní",J391,0)</f>
        <v>0</v>
      </c>
      <c r="BF391" s="238">
        <f>IF(N391="snížená",J391,0)</f>
        <v>0</v>
      </c>
      <c r="BG391" s="238">
        <f>IF(N391="zákl. přenesená",J391,0)</f>
        <v>0</v>
      </c>
      <c r="BH391" s="238">
        <f>IF(N391="sníž. přenesená",J391,0)</f>
        <v>0</v>
      </c>
      <c r="BI391" s="238">
        <f>IF(N391="nulová",J391,0)</f>
        <v>0</v>
      </c>
      <c r="BJ391" s="17" t="s">
        <v>80</v>
      </c>
      <c r="BK391" s="238">
        <f>ROUND(I391*H391,2)</f>
        <v>0</v>
      </c>
      <c r="BL391" s="17" t="s">
        <v>138</v>
      </c>
      <c r="BM391" s="237" t="s">
        <v>544</v>
      </c>
    </row>
    <row r="392" s="2" customFormat="1">
      <c r="A392" s="38"/>
      <c r="B392" s="39"/>
      <c r="C392" s="40"/>
      <c r="D392" s="239" t="s">
        <v>140</v>
      </c>
      <c r="E392" s="40"/>
      <c r="F392" s="240" t="s">
        <v>543</v>
      </c>
      <c r="G392" s="40"/>
      <c r="H392" s="40"/>
      <c r="I392" s="241"/>
      <c r="J392" s="40"/>
      <c r="K392" s="40"/>
      <c r="L392" s="44"/>
      <c r="M392" s="242"/>
      <c r="N392" s="243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140</v>
      </c>
      <c r="AU392" s="17" t="s">
        <v>82</v>
      </c>
    </row>
    <row r="393" s="13" customFormat="1">
      <c r="A393" s="13"/>
      <c r="B393" s="244"/>
      <c r="C393" s="245"/>
      <c r="D393" s="239" t="s">
        <v>141</v>
      </c>
      <c r="E393" s="246" t="s">
        <v>1</v>
      </c>
      <c r="F393" s="247" t="s">
        <v>545</v>
      </c>
      <c r="G393" s="245"/>
      <c r="H393" s="246" t="s">
        <v>1</v>
      </c>
      <c r="I393" s="248"/>
      <c r="J393" s="245"/>
      <c r="K393" s="245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141</v>
      </c>
      <c r="AU393" s="253" t="s">
        <v>82</v>
      </c>
      <c r="AV393" s="13" t="s">
        <v>80</v>
      </c>
      <c r="AW393" s="13" t="s">
        <v>30</v>
      </c>
      <c r="AX393" s="13" t="s">
        <v>73</v>
      </c>
      <c r="AY393" s="253" t="s">
        <v>132</v>
      </c>
    </row>
    <row r="394" s="14" customFormat="1">
      <c r="A394" s="14"/>
      <c r="B394" s="254"/>
      <c r="C394" s="255"/>
      <c r="D394" s="239" t="s">
        <v>141</v>
      </c>
      <c r="E394" s="256" t="s">
        <v>1</v>
      </c>
      <c r="F394" s="257" t="s">
        <v>546</v>
      </c>
      <c r="G394" s="255"/>
      <c r="H394" s="258">
        <v>10.800000000000001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4" t="s">
        <v>141</v>
      </c>
      <c r="AU394" s="264" t="s">
        <v>82</v>
      </c>
      <c r="AV394" s="14" t="s">
        <v>82</v>
      </c>
      <c r="AW394" s="14" t="s">
        <v>30</v>
      </c>
      <c r="AX394" s="14" t="s">
        <v>80</v>
      </c>
      <c r="AY394" s="264" t="s">
        <v>132</v>
      </c>
    </row>
    <row r="395" s="2" customFormat="1" ht="24.15" customHeight="1">
      <c r="A395" s="38"/>
      <c r="B395" s="39"/>
      <c r="C395" s="226" t="s">
        <v>547</v>
      </c>
      <c r="D395" s="226" t="s">
        <v>134</v>
      </c>
      <c r="E395" s="227" t="s">
        <v>548</v>
      </c>
      <c r="F395" s="228" t="s">
        <v>549</v>
      </c>
      <c r="G395" s="229" t="s">
        <v>160</v>
      </c>
      <c r="H395" s="230">
        <v>161.59999999999999</v>
      </c>
      <c r="I395" s="231"/>
      <c r="J395" s="232">
        <f>ROUND(I395*H395,2)</f>
        <v>0</v>
      </c>
      <c r="K395" s="228" t="s">
        <v>147</v>
      </c>
      <c r="L395" s="44"/>
      <c r="M395" s="233" t="s">
        <v>1</v>
      </c>
      <c r="N395" s="234" t="s">
        <v>38</v>
      </c>
      <c r="O395" s="91"/>
      <c r="P395" s="235">
        <f>O395*H395</f>
        <v>0</v>
      </c>
      <c r="Q395" s="235">
        <v>0</v>
      </c>
      <c r="R395" s="235">
        <f>Q395*H395</f>
        <v>0</v>
      </c>
      <c r="S395" s="235">
        <v>0.155</v>
      </c>
      <c r="T395" s="236">
        <f>S395*H395</f>
        <v>25.047999999999998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138</v>
      </c>
      <c r="AT395" s="237" t="s">
        <v>134</v>
      </c>
      <c r="AU395" s="237" t="s">
        <v>82</v>
      </c>
      <c r="AY395" s="17" t="s">
        <v>132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80</v>
      </c>
      <c r="BK395" s="238">
        <f>ROUND(I395*H395,2)</f>
        <v>0</v>
      </c>
      <c r="BL395" s="17" t="s">
        <v>138</v>
      </c>
      <c r="BM395" s="237" t="s">
        <v>550</v>
      </c>
    </row>
    <row r="396" s="2" customFormat="1">
      <c r="A396" s="38"/>
      <c r="B396" s="39"/>
      <c r="C396" s="40"/>
      <c r="D396" s="239" t="s">
        <v>140</v>
      </c>
      <c r="E396" s="40"/>
      <c r="F396" s="240" t="s">
        <v>551</v>
      </c>
      <c r="G396" s="40"/>
      <c r="H396" s="40"/>
      <c r="I396" s="241"/>
      <c r="J396" s="40"/>
      <c r="K396" s="40"/>
      <c r="L396" s="44"/>
      <c r="M396" s="242"/>
      <c r="N396" s="243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140</v>
      </c>
      <c r="AU396" s="17" t="s">
        <v>82</v>
      </c>
    </row>
    <row r="397" s="14" customFormat="1">
      <c r="A397" s="14"/>
      <c r="B397" s="254"/>
      <c r="C397" s="255"/>
      <c r="D397" s="239" t="s">
        <v>141</v>
      </c>
      <c r="E397" s="256" t="s">
        <v>1</v>
      </c>
      <c r="F397" s="257" t="s">
        <v>552</v>
      </c>
      <c r="G397" s="255"/>
      <c r="H397" s="258">
        <v>161.59999999999999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4" t="s">
        <v>141</v>
      </c>
      <c r="AU397" s="264" t="s">
        <v>82</v>
      </c>
      <c r="AV397" s="14" t="s">
        <v>82</v>
      </c>
      <c r="AW397" s="14" t="s">
        <v>30</v>
      </c>
      <c r="AX397" s="14" t="s">
        <v>80</v>
      </c>
      <c r="AY397" s="264" t="s">
        <v>132</v>
      </c>
    </row>
    <row r="398" s="2" customFormat="1" ht="24.15" customHeight="1">
      <c r="A398" s="38"/>
      <c r="B398" s="39"/>
      <c r="C398" s="226" t="s">
        <v>553</v>
      </c>
      <c r="D398" s="226" t="s">
        <v>134</v>
      </c>
      <c r="E398" s="227" t="s">
        <v>554</v>
      </c>
      <c r="F398" s="228" t="s">
        <v>555</v>
      </c>
      <c r="G398" s="229" t="s">
        <v>160</v>
      </c>
      <c r="H398" s="230">
        <v>97.799999999999997</v>
      </c>
      <c r="I398" s="231"/>
      <c r="J398" s="232">
        <f>ROUND(I398*H398,2)</f>
        <v>0</v>
      </c>
      <c r="K398" s="228" t="s">
        <v>147</v>
      </c>
      <c r="L398" s="44"/>
      <c r="M398" s="233" t="s">
        <v>1</v>
      </c>
      <c r="N398" s="234" t="s">
        <v>38</v>
      </c>
      <c r="O398" s="91"/>
      <c r="P398" s="235">
        <f>O398*H398</f>
        <v>0</v>
      </c>
      <c r="Q398" s="235">
        <v>0</v>
      </c>
      <c r="R398" s="235">
        <f>Q398*H398</f>
        <v>0</v>
      </c>
      <c r="S398" s="235">
        <v>1.3</v>
      </c>
      <c r="T398" s="236">
        <f>S398*H398</f>
        <v>127.14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138</v>
      </c>
      <c r="AT398" s="237" t="s">
        <v>134</v>
      </c>
      <c r="AU398" s="237" t="s">
        <v>82</v>
      </c>
      <c r="AY398" s="17" t="s">
        <v>132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80</v>
      </c>
      <c r="BK398" s="238">
        <f>ROUND(I398*H398,2)</f>
        <v>0</v>
      </c>
      <c r="BL398" s="17" t="s">
        <v>138</v>
      </c>
      <c r="BM398" s="237" t="s">
        <v>556</v>
      </c>
    </row>
    <row r="399" s="2" customFormat="1">
      <c r="A399" s="38"/>
      <c r="B399" s="39"/>
      <c r="C399" s="40"/>
      <c r="D399" s="239" t="s">
        <v>140</v>
      </c>
      <c r="E399" s="40"/>
      <c r="F399" s="240" t="s">
        <v>557</v>
      </c>
      <c r="G399" s="40"/>
      <c r="H399" s="40"/>
      <c r="I399" s="241"/>
      <c r="J399" s="40"/>
      <c r="K399" s="40"/>
      <c r="L399" s="44"/>
      <c r="M399" s="242"/>
      <c r="N399" s="24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140</v>
      </c>
      <c r="AU399" s="17" t="s">
        <v>82</v>
      </c>
    </row>
    <row r="400" s="14" customFormat="1">
      <c r="A400" s="14"/>
      <c r="B400" s="254"/>
      <c r="C400" s="255"/>
      <c r="D400" s="239" t="s">
        <v>141</v>
      </c>
      <c r="E400" s="256" t="s">
        <v>1</v>
      </c>
      <c r="F400" s="257" t="s">
        <v>558</v>
      </c>
      <c r="G400" s="255"/>
      <c r="H400" s="258">
        <v>97.799999999999997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4" t="s">
        <v>141</v>
      </c>
      <c r="AU400" s="264" t="s">
        <v>82</v>
      </c>
      <c r="AV400" s="14" t="s">
        <v>82</v>
      </c>
      <c r="AW400" s="14" t="s">
        <v>30</v>
      </c>
      <c r="AX400" s="14" t="s">
        <v>80</v>
      </c>
      <c r="AY400" s="264" t="s">
        <v>132</v>
      </c>
    </row>
    <row r="401" s="12" customFormat="1" ht="22.8" customHeight="1">
      <c r="A401" s="12"/>
      <c r="B401" s="210"/>
      <c r="C401" s="211"/>
      <c r="D401" s="212" t="s">
        <v>72</v>
      </c>
      <c r="E401" s="224" t="s">
        <v>559</v>
      </c>
      <c r="F401" s="224" t="s">
        <v>560</v>
      </c>
      <c r="G401" s="211"/>
      <c r="H401" s="211"/>
      <c r="I401" s="214"/>
      <c r="J401" s="225">
        <f>BK401</f>
        <v>0</v>
      </c>
      <c r="K401" s="211"/>
      <c r="L401" s="216"/>
      <c r="M401" s="217"/>
      <c r="N401" s="218"/>
      <c r="O401" s="218"/>
      <c r="P401" s="219">
        <f>SUM(P402:P410)</f>
        <v>0</v>
      </c>
      <c r="Q401" s="218"/>
      <c r="R401" s="219">
        <f>SUM(R402:R410)</f>
        <v>0</v>
      </c>
      <c r="S401" s="218"/>
      <c r="T401" s="220">
        <f>SUM(T402:T410)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1" t="s">
        <v>80</v>
      </c>
      <c r="AT401" s="222" t="s">
        <v>72</v>
      </c>
      <c r="AU401" s="222" t="s">
        <v>80</v>
      </c>
      <c r="AY401" s="221" t="s">
        <v>132</v>
      </c>
      <c r="BK401" s="223">
        <f>SUM(BK402:BK410)</f>
        <v>0</v>
      </c>
    </row>
    <row r="402" s="2" customFormat="1" ht="44.25" customHeight="1">
      <c r="A402" s="38"/>
      <c r="B402" s="39"/>
      <c r="C402" s="226" t="s">
        <v>561</v>
      </c>
      <c r="D402" s="226" t="s">
        <v>134</v>
      </c>
      <c r="E402" s="227" t="s">
        <v>562</v>
      </c>
      <c r="F402" s="228" t="s">
        <v>563</v>
      </c>
      <c r="G402" s="229" t="s">
        <v>230</v>
      </c>
      <c r="H402" s="230">
        <v>175.94800000000001</v>
      </c>
      <c r="I402" s="231"/>
      <c r="J402" s="232">
        <f>ROUND(I402*H402,2)</f>
        <v>0</v>
      </c>
      <c r="K402" s="228" t="s">
        <v>147</v>
      </c>
      <c r="L402" s="44"/>
      <c r="M402" s="233" t="s">
        <v>1</v>
      </c>
      <c r="N402" s="234" t="s">
        <v>38</v>
      </c>
      <c r="O402" s="91"/>
      <c r="P402" s="235">
        <f>O402*H402</f>
        <v>0</v>
      </c>
      <c r="Q402" s="235">
        <v>0</v>
      </c>
      <c r="R402" s="235">
        <f>Q402*H402</f>
        <v>0</v>
      </c>
      <c r="S402" s="235">
        <v>0</v>
      </c>
      <c r="T402" s="23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7" t="s">
        <v>138</v>
      </c>
      <c r="AT402" s="237" t="s">
        <v>134</v>
      </c>
      <c r="AU402" s="237" t="s">
        <v>82</v>
      </c>
      <c r="AY402" s="17" t="s">
        <v>132</v>
      </c>
      <c r="BE402" s="238">
        <f>IF(N402="základní",J402,0)</f>
        <v>0</v>
      </c>
      <c r="BF402" s="238">
        <f>IF(N402="snížená",J402,0)</f>
        <v>0</v>
      </c>
      <c r="BG402" s="238">
        <f>IF(N402="zákl. přenesená",J402,0)</f>
        <v>0</v>
      </c>
      <c r="BH402" s="238">
        <f>IF(N402="sníž. přenesená",J402,0)</f>
        <v>0</v>
      </c>
      <c r="BI402" s="238">
        <f>IF(N402="nulová",J402,0)</f>
        <v>0</v>
      </c>
      <c r="BJ402" s="17" t="s">
        <v>80</v>
      </c>
      <c r="BK402" s="238">
        <f>ROUND(I402*H402,2)</f>
        <v>0</v>
      </c>
      <c r="BL402" s="17" t="s">
        <v>138</v>
      </c>
      <c r="BM402" s="237" t="s">
        <v>564</v>
      </c>
    </row>
    <row r="403" s="2" customFormat="1">
      <c r="A403" s="38"/>
      <c r="B403" s="39"/>
      <c r="C403" s="40"/>
      <c r="D403" s="239" t="s">
        <v>140</v>
      </c>
      <c r="E403" s="40"/>
      <c r="F403" s="240" t="s">
        <v>565</v>
      </c>
      <c r="G403" s="40"/>
      <c r="H403" s="40"/>
      <c r="I403" s="241"/>
      <c r="J403" s="40"/>
      <c r="K403" s="40"/>
      <c r="L403" s="44"/>
      <c r="M403" s="242"/>
      <c r="N403" s="243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140</v>
      </c>
      <c r="AU403" s="17" t="s">
        <v>82</v>
      </c>
    </row>
    <row r="404" s="14" customFormat="1">
      <c r="A404" s="14"/>
      <c r="B404" s="254"/>
      <c r="C404" s="255"/>
      <c r="D404" s="239" t="s">
        <v>141</v>
      </c>
      <c r="E404" s="256" t="s">
        <v>1</v>
      </c>
      <c r="F404" s="257" t="s">
        <v>566</v>
      </c>
      <c r="G404" s="255"/>
      <c r="H404" s="258">
        <v>175.94800000000001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4" t="s">
        <v>141</v>
      </c>
      <c r="AU404" s="264" t="s">
        <v>82</v>
      </c>
      <c r="AV404" s="14" t="s">
        <v>82</v>
      </c>
      <c r="AW404" s="14" t="s">
        <v>30</v>
      </c>
      <c r="AX404" s="14" t="s">
        <v>80</v>
      </c>
      <c r="AY404" s="264" t="s">
        <v>132</v>
      </c>
    </row>
    <row r="405" s="2" customFormat="1" ht="21.75" customHeight="1">
      <c r="A405" s="38"/>
      <c r="B405" s="39"/>
      <c r="C405" s="226" t="s">
        <v>567</v>
      </c>
      <c r="D405" s="226" t="s">
        <v>134</v>
      </c>
      <c r="E405" s="227" t="s">
        <v>568</v>
      </c>
      <c r="F405" s="228" t="s">
        <v>569</v>
      </c>
      <c r="G405" s="229" t="s">
        <v>230</v>
      </c>
      <c r="H405" s="230">
        <v>175.94800000000001</v>
      </c>
      <c r="I405" s="231"/>
      <c r="J405" s="232">
        <f>ROUND(I405*H405,2)</f>
        <v>0</v>
      </c>
      <c r="K405" s="228" t="s">
        <v>147</v>
      </c>
      <c r="L405" s="44"/>
      <c r="M405" s="233" t="s">
        <v>1</v>
      </c>
      <c r="N405" s="234" t="s">
        <v>38</v>
      </c>
      <c r="O405" s="91"/>
      <c r="P405" s="235">
        <f>O405*H405</f>
        <v>0</v>
      </c>
      <c r="Q405" s="235">
        <v>0</v>
      </c>
      <c r="R405" s="235">
        <f>Q405*H405</f>
        <v>0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138</v>
      </c>
      <c r="AT405" s="237" t="s">
        <v>134</v>
      </c>
      <c r="AU405" s="237" t="s">
        <v>82</v>
      </c>
      <c r="AY405" s="17" t="s">
        <v>132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80</v>
      </c>
      <c r="BK405" s="238">
        <f>ROUND(I405*H405,2)</f>
        <v>0</v>
      </c>
      <c r="BL405" s="17" t="s">
        <v>138</v>
      </c>
      <c r="BM405" s="237" t="s">
        <v>570</v>
      </c>
    </row>
    <row r="406" s="2" customFormat="1">
      <c r="A406" s="38"/>
      <c r="B406" s="39"/>
      <c r="C406" s="40"/>
      <c r="D406" s="239" t="s">
        <v>140</v>
      </c>
      <c r="E406" s="40"/>
      <c r="F406" s="240" t="s">
        <v>571</v>
      </c>
      <c r="G406" s="40"/>
      <c r="H406" s="40"/>
      <c r="I406" s="241"/>
      <c r="J406" s="40"/>
      <c r="K406" s="40"/>
      <c r="L406" s="44"/>
      <c r="M406" s="242"/>
      <c r="N406" s="24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140</v>
      </c>
      <c r="AU406" s="17" t="s">
        <v>82</v>
      </c>
    </row>
    <row r="407" s="14" customFormat="1">
      <c r="A407" s="14"/>
      <c r="B407" s="254"/>
      <c r="C407" s="255"/>
      <c r="D407" s="239" t="s">
        <v>141</v>
      </c>
      <c r="E407" s="256" t="s">
        <v>1</v>
      </c>
      <c r="F407" s="257" t="s">
        <v>572</v>
      </c>
      <c r="G407" s="255"/>
      <c r="H407" s="258">
        <v>175.94800000000001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4" t="s">
        <v>141</v>
      </c>
      <c r="AU407" s="264" t="s">
        <v>82</v>
      </c>
      <c r="AV407" s="14" t="s">
        <v>82</v>
      </c>
      <c r="AW407" s="14" t="s">
        <v>30</v>
      </c>
      <c r="AX407" s="14" t="s">
        <v>80</v>
      </c>
      <c r="AY407" s="264" t="s">
        <v>132</v>
      </c>
    </row>
    <row r="408" s="2" customFormat="1" ht="24.15" customHeight="1">
      <c r="A408" s="38"/>
      <c r="B408" s="39"/>
      <c r="C408" s="226" t="s">
        <v>573</v>
      </c>
      <c r="D408" s="226" t="s">
        <v>134</v>
      </c>
      <c r="E408" s="227" t="s">
        <v>574</v>
      </c>
      <c r="F408" s="228" t="s">
        <v>575</v>
      </c>
      <c r="G408" s="229" t="s">
        <v>230</v>
      </c>
      <c r="H408" s="230">
        <v>4222.7520000000004</v>
      </c>
      <c r="I408" s="231"/>
      <c r="J408" s="232">
        <f>ROUND(I408*H408,2)</f>
        <v>0</v>
      </c>
      <c r="K408" s="228" t="s">
        <v>147</v>
      </c>
      <c r="L408" s="44"/>
      <c r="M408" s="233" t="s">
        <v>1</v>
      </c>
      <c r="N408" s="234" t="s">
        <v>38</v>
      </c>
      <c r="O408" s="91"/>
      <c r="P408" s="235">
        <f>O408*H408</f>
        <v>0</v>
      </c>
      <c r="Q408" s="235">
        <v>0</v>
      </c>
      <c r="R408" s="235">
        <f>Q408*H408</f>
        <v>0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138</v>
      </c>
      <c r="AT408" s="237" t="s">
        <v>134</v>
      </c>
      <c r="AU408" s="237" t="s">
        <v>82</v>
      </c>
      <c r="AY408" s="17" t="s">
        <v>132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80</v>
      </c>
      <c r="BK408" s="238">
        <f>ROUND(I408*H408,2)</f>
        <v>0</v>
      </c>
      <c r="BL408" s="17" t="s">
        <v>138</v>
      </c>
      <c r="BM408" s="237" t="s">
        <v>576</v>
      </c>
    </row>
    <row r="409" s="2" customFormat="1">
      <c r="A409" s="38"/>
      <c r="B409" s="39"/>
      <c r="C409" s="40"/>
      <c r="D409" s="239" t="s">
        <v>140</v>
      </c>
      <c r="E409" s="40"/>
      <c r="F409" s="240" t="s">
        <v>577</v>
      </c>
      <c r="G409" s="40"/>
      <c r="H409" s="40"/>
      <c r="I409" s="241"/>
      <c r="J409" s="40"/>
      <c r="K409" s="40"/>
      <c r="L409" s="44"/>
      <c r="M409" s="242"/>
      <c r="N409" s="243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140</v>
      </c>
      <c r="AU409" s="17" t="s">
        <v>82</v>
      </c>
    </row>
    <row r="410" s="14" customFormat="1">
      <c r="A410" s="14"/>
      <c r="B410" s="254"/>
      <c r="C410" s="255"/>
      <c r="D410" s="239" t="s">
        <v>141</v>
      </c>
      <c r="E410" s="256" t="s">
        <v>1</v>
      </c>
      <c r="F410" s="257" t="s">
        <v>578</v>
      </c>
      <c r="G410" s="255"/>
      <c r="H410" s="258">
        <v>4222.7520000000004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4" t="s">
        <v>141</v>
      </c>
      <c r="AU410" s="264" t="s">
        <v>82</v>
      </c>
      <c r="AV410" s="14" t="s">
        <v>82</v>
      </c>
      <c r="AW410" s="14" t="s">
        <v>30</v>
      </c>
      <c r="AX410" s="14" t="s">
        <v>80</v>
      </c>
      <c r="AY410" s="264" t="s">
        <v>132</v>
      </c>
    </row>
    <row r="411" s="12" customFormat="1" ht="22.8" customHeight="1">
      <c r="A411" s="12"/>
      <c r="B411" s="210"/>
      <c r="C411" s="211"/>
      <c r="D411" s="212" t="s">
        <v>72</v>
      </c>
      <c r="E411" s="224" t="s">
        <v>579</v>
      </c>
      <c r="F411" s="224" t="s">
        <v>580</v>
      </c>
      <c r="G411" s="211"/>
      <c r="H411" s="211"/>
      <c r="I411" s="214"/>
      <c r="J411" s="225">
        <f>BK411</f>
        <v>0</v>
      </c>
      <c r="K411" s="211"/>
      <c r="L411" s="216"/>
      <c r="M411" s="217"/>
      <c r="N411" s="218"/>
      <c r="O411" s="218"/>
      <c r="P411" s="219">
        <f>SUM(P412:P413)</f>
        <v>0</v>
      </c>
      <c r="Q411" s="218"/>
      <c r="R411" s="219">
        <f>SUM(R412:R413)</f>
        <v>0</v>
      </c>
      <c r="S411" s="218"/>
      <c r="T411" s="220">
        <f>SUM(T412:T413)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1" t="s">
        <v>80</v>
      </c>
      <c r="AT411" s="222" t="s">
        <v>72</v>
      </c>
      <c r="AU411" s="222" t="s">
        <v>80</v>
      </c>
      <c r="AY411" s="221" t="s">
        <v>132</v>
      </c>
      <c r="BK411" s="223">
        <f>SUM(BK412:BK413)</f>
        <v>0</v>
      </c>
    </row>
    <row r="412" s="2" customFormat="1" ht="24.15" customHeight="1">
      <c r="A412" s="38"/>
      <c r="B412" s="39"/>
      <c r="C412" s="226" t="s">
        <v>581</v>
      </c>
      <c r="D412" s="226" t="s">
        <v>134</v>
      </c>
      <c r="E412" s="227" t="s">
        <v>582</v>
      </c>
      <c r="F412" s="228" t="s">
        <v>583</v>
      </c>
      <c r="G412" s="229" t="s">
        <v>230</v>
      </c>
      <c r="H412" s="230">
        <v>234.31700000000001</v>
      </c>
      <c r="I412" s="231"/>
      <c r="J412" s="232">
        <f>ROUND(I412*H412,2)</f>
        <v>0</v>
      </c>
      <c r="K412" s="228" t="s">
        <v>147</v>
      </c>
      <c r="L412" s="44"/>
      <c r="M412" s="233" t="s">
        <v>1</v>
      </c>
      <c r="N412" s="234" t="s">
        <v>38</v>
      </c>
      <c r="O412" s="91"/>
      <c r="P412" s="235">
        <f>O412*H412</f>
        <v>0</v>
      </c>
      <c r="Q412" s="235">
        <v>0</v>
      </c>
      <c r="R412" s="235">
        <f>Q412*H412</f>
        <v>0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138</v>
      </c>
      <c r="AT412" s="237" t="s">
        <v>134</v>
      </c>
      <c r="AU412" s="237" t="s">
        <v>82</v>
      </c>
      <c r="AY412" s="17" t="s">
        <v>132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80</v>
      </c>
      <c r="BK412" s="238">
        <f>ROUND(I412*H412,2)</f>
        <v>0</v>
      </c>
      <c r="BL412" s="17" t="s">
        <v>138</v>
      </c>
      <c r="BM412" s="237" t="s">
        <v>584</v>
      </c>
    </row>
    <row r="413" s="2" customFormat="1">
      <c r="A413" s="38"/>
      <c r="B413" s="39"/>
      <c r="C413" s="40"/>
      <c r="D413" s="239" t="s">
        <v>140</v>
      </c>
      <c r="E413" s="40"/>
      <c r="F413" s="240" t="s">
        <v>585</v>
      </c>
      <c r="G413" s="40"/>
      <c r="H413" s="40"/>
      <c r="I413" s="241"/>
      <c r="J413" s="40"/>
      <c r="K413" s="40"/>
      <c r="L413" s="44"/>
      <c r="M413" s="286"/>
      <c r="N413" s="287"/>
      <c r="O413" s="288"/>
      <c r="P413" s="288"/>
      <c r="Q413" s="288"/>
      <c r="R413" s="288"/>
      <c r="S413" s="288"/>
      <c r="T413" s="289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140</v>
      </c>
      <c r="AU413" s="17" t="s">
        <v>82</v>
      </c>
    </row>
    <row r="414" s="2" customFormat="1" ht="6.96" customHeight="1">
      <c r="A414" s="38"/>
      <c r="B414" s="66"/>
      <c r="C414" s="67"/>
      <c r="D414" s="67"/>
      <c r="E414" s="67"/>
      <c r="F414" s="67"/>
      <c r="G414" s="67"/>
      <c r="H414" s="67"/>
      <c r="I414" s="67"/>
      <c r="J414" s="67"/>
      <c r="K414" s="67"/>
      <c r="L414" s="44"/>
      <c r="M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</row>
  </sheetData>
  <sheetProtection sheet="1" autoFilter="0" formatColumns="0" formatRows="0" objects="1" scenarios="1" spinCount="100000" saltValue="9jE1fq6R9BG9pZA7o9g4LDbFqGBkv8XBXqFDHqBACtejKUsC4E8q65GU7mFgPtMugvXYks91r0h4I+/ZKCNlNg==" hashValue="6E8cULsBud/MztONmYvDEaT4eCFIXltAwgv6Jj6BBhE1A7gl7Yw8asihwH0Zu4YN6XAFFvkTvmQzyL0o4rTeXg==" algorithmName="SHA-512" password="CC35"/>
  <autoFilter ref="C126:K4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Horní Bříza, stavební úpravy křižovatky silnic III/1804 a III/1806, SO 300 Vodohospodářské objekty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586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6. 10. 2025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ROUND((SUM(BE125:BE203)),  2)</f>
        <v>0</v>
      </c>
      <c r="G35" s="38"/>
      <c r="H35" s="38"/>
      <c r="I35" s="164">
        <v>0.20999999999999999</v>
      </c>
      <c r="J35" s="163">
        <f>ROUND(((SUM(BE125:BE203))*I35),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ROUND((SUM(BF125:BF203)),  2)</f>
        <v>0</v>
      </c>
      <c r="G36" s="38"/>
      <c r="H36" s="38"/>
      <c r="I36" s="164">
        <v>0.12</v>
      </c>
      <c r="J36" s="163">
        <f>ROUND(((SUM(BF125:BF203))*I36),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ROUND((SUM(BG125:BG203)),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ROUND((SUM(BH125:BH203)),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ROUND((SUM(BI125:BI203)),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Horní Bříza, stavební úpravy křižovatky silnic III/1804 a III/1806, SO 300 Vodohospodářské objekty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01.2. - So 320.2 Kanalizační přípojky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6. 10. 2025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106</v>
      </c>
      <c r="D96" s="185"/>
      <c r="E96" s="185"/>
      <c r="F96" s="185"/>
      <c r="G96" s="185"/>
      <c r="H96" s="185"/>
      <c r="I96" s="185"/>
      <c r="J96" s="186" t="s">
        <v>107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108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88"/>
      <c r="C99" s="189"/>
      <c r="D99" s="190" t="s">
        <v>110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111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112</v>
      </c>
      <c r="E101" s="196"/>
      <c r="F101" s="196"/>
      <c r="G101" s="196"/>
      <c r="H101" s="196"/>
      <c r="I101" s="196"/>
      <c r="J101" s="197">
        <f>J168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113</v>
      </c>
      <c r="E102" s="196"/>
      <c r="F102" s="196"/>
      <c r="G102" s="196"/>
      <c r="H102" s="196"/>
      <c r="I102" s="196"/>
      <c r="J102" s="197">
        <f>J173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116</v>
      </c>
      <c r="E103" s="196"/>
      <c r="F103" s="196"/>
      <c r="G103" s="196"/>
      <c r="H103" s="196"/>
      <c r="I103" s="196"/>
      <c r="J103" s="197">
        <f>J201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83" t="str">
        <f>E7</f>
        <v>Horní Bříza, stavební úpravy křižovatky silnic III/1804 a III/1806, SO 300 Vodohospodářské objekty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101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102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01.2. - So 320.2 Kanalizační přípojky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6. 10. 2025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118</v>
      </c>
      <c r="D124" s="202" t="s">
        <v>58</v>
      </c>
      <c r="E124" s="202" t="s">
        <v>54</v>
      </c>
      <c r="F124" s="202" t="s">
        <v>55</v>
      </c>
      <c r="G124" s="202" t="s">
        <v>119</v>
      </c>
      <c r="H124" s="202" t="s">
        <v>120</v>
      </c>
      <c r="I124" s="202" t="s">
        <v>121</v>
      </c>
      <c r="J124" s="202" t="s">
        <v>107</v>
      </c>
      <c r="K124" s="203" t="s">
        <v>122</v>
      </c>
      <c r="L124" s="204"/>
      <c r="M124" s="100" t="s">
        <v>1</v>
      </c>
      <c r="N124" s="101" t="s">
        <v>37</v>
      </c>
      <c r="O124" s="101" t="s">
        <v>123</v>
      </c>
      <c r="P124" s="101" t="s">
        <v>124</v>
      </c>
      <c r="Q124" s="101" t="s">
        <v>125</v>
      </c>
      <c r="R124" s="101" t="s">
        <v>126</v>
      </c>
      <c r="S124" s="101" t="s">
        <v>127</v>
      </c>
      <c r="T124" s="102" t="s">
        <v>128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129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0.53007999999999988</v>
      </c>
      <c r="S125" s="104"/>
      <c r="T125" s="208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109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130</v>
      </c>
      <c r="F126" s="213" t="s">
        <v>131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P127+P168+P173+P201</f>
        <v>0</v>
      </c>
      <c r="Q126" s="218"/>
      <c r="R126" s="219">
        <f>R127+R168+R173+R201</f>
        <v>0.53007999999999988</v>
      </c>
      <c r="S126" s="218"/>
      <c r="T126" s="220">
        <f>T127+T168+T173+T201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132</v>
      </c>
      <c r="BK126" s="223">
        <f>BK127+BK168+BK173+BK201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133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SUM(P128:P167)</f>
        <v>0</v>
      </c>
      <c r="Q127" s="218"/>
      <c r="R127" s="219">
        <f>SUM(R128:R167)</f>
        <v>0.27199999999999996</v>
      </c>
      <c r="S127" s="218"/>
      <c r="T127" s="220">
        <f>SUM(T128:T167)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132</v>
      </c>
      <c r="BK127" s="223">
        <f>SUM(BK128:BK167)</f>
        <v>0</v>
      </c>
    </row>
    <row r="128" s="2" customFormat="1" ht="33" customHeight="1">
      <c r="A128" s="38"/>
      <c r="B128" s="39"/>
      <c r="C128" s="226" t="s">
        <v>80</v>
      </c>
      <c r="D128" s="226" t="s">
        <v>134</v>
      </c>
      <c r="E128" s="227" t="s">
        <v>587</v>
      </c>
      <c r="F128" s="228" t="s">
        <v>588</v>
      </c>
      <c r="G128" s="229" t="s">
        <v>173</v>
      </c>
      <c r="H128" s="230">
        <v>115.2</v>
      </c>
      <c r="I128" s="231"/>
      <c r="J128" s="232">
        <f>ROUND(I128*H128,2)</f>
        <v>0</v>
      </c>
      <c r="K128" s="228" t="s">
        <v>147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138</v>
      </c>
      <c r="AT128" s="237" t="s">
        <v>134</v>
      </c>
      <c r="AU128" s="237" t="s">
        <v>82</v>
      </c>
      <c r="AY128" s="17" t="s">
        <v>132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138</v>
      </c>
      <c r="BM128" s="237" t="s">
        <v>589</v>
      </c>
    </row>
    <row r="129" s="2" customFormat="1">
      <c r="A129" s="38"/>
      <c r="B129" s="39"/>
      <c r="C129" s="40"/>
      <c r="D129" s="239" t="s">
        <v>140</v>
      </c>
      <c r="E129" s="40"/>
      <c r="F129" s="240" t="s">
        <v>590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82</v>
      </c>
    </row>
    <row r="130" s="13" customFormat="1">
      <c r="A130" s="13"/>
      <c r="B130" s="244"/>
      <c r="C130" s="245"/>
      <c r="D130" s="239" t="s">
        <v>141</v>
      </c>
      <c r="E130" s="246" t="s">
        <v>1</v>
      </c>
      <c r="F130" s="247" t="s">
        <v>591</v>
      </c>
      <c r="G130" s="245"/>
      <c r="H130" s="246" t="s">
        <v>1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141</v>
      </c>
      <c r="AU130" s="253" t="s">
        <v>82</v>
      </c>
      <c r="AV130" s="13" t="s">
        <v>80</v>
      </c>
      <c r="AW130" s="13" t="s">
        <v>30</v>
      </c>
      <c r="AX130" s="13" t="s">
        <v>73</v>
      </c>
      <c r="AY130" s="253" t="s">
        <v>132</v>
      </c>
    </row>
    <row r="131" s="14" customFormat="1">
      <c r="A131" s="14"/>
      <c r="B131" s="254"/>
      <c r="C131" s="255"/>
      <c r="D131" s="239" t="s">
        <v>141</v>
      </c>
      <c r="E131" s="256" t="s">
        <v>1</v>
      </c>
      <c r="F131" s="257" t="s">
        <v>592</v>
      </c>
      <c r="G131" s="255"/>
      <c r="H131" s="258">
        <v>144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141</v>
      </c>
      <c r="AU131" s="264" t="s">
        <v>82</v>
      </c>
      <c r="AV131" s="14" t="s">
        <v>82</v>
      </c>
      <c r="AW131" s="14" t="s">
        <v>30</v>
      </c>
      <c r="AX131" s="14" t="s">
        <v>73</v>
      </c>
      <c r="AY131" s="264" t="s">
        <v>132</v>
      </c>
    </row>
    <row r="132" s="14" customFormat="1">
      <c r="A132" s="14"/>
      <c r="B132" s="254"/>
      <c r="C132" s="255"/>
      <c r="D132" s="239" t="s">
        <v>141</v>
      </c>
      <c r="E132" s="256" t="s">
        <v>1</v>
      </c>
      <c r="F132" s="257" t="s">
        <v>593</v>
      </c>
      <c r="G132" s="255"/>
      <c r="H132" s="258">
        <v>-28.800000000000001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141</v>
      </c>
      <c r="AU132" s="264" t="s">
        <v>82</v>
      </c>
      <c r="AV132" s="14" t="s">
        <v>82</v>
      </c>
      <c r="AW132" s="14" t="s">
        <v>30</v>
      </c>
      <c r="AX132" s="14" t="s">
        <v>73</v>
      </c>
      <c r="AY132" s="264" t="s">
        <v>132</v>
      </c>
    </row>
    <row r="133" s="15" customFormat="1">
      <c r="A133" s="15"/>
      <c r="B133" s="265"/>
      <c r="C133" s="266"/>
      <c r="D133" s="239" t="s">
        <v>141</v>
      </c>
      <c r="E133" s="267" t="s">
        <v>1</v>
      </c>
      <c r="F133" s="268" t="s">
        <v>195</v>
      </c>
      <c r="G133" s="266"/>
      <c r="H133" s="269">
        <v>115.2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5" t="s">
        <v>141</v>
      </c>
      <c r="AU133" s="275" t="s">
        <v>82</v>
      </c>
      <c r="AV133" s="15" t="s">
        <v>138</v>
      </c>
      <c r="AW133" s="15" t="s">
        <v>30</v>
      </c>
      <c r="AX133" s="15" t="s">
        <v>80</v>
      </c>
      <c r="AY133" s="275" t="s">
        <v>132</v>
      </c>
    </row>
    <row r="134" s="2" customFormat="1" ht="24.15" customHeight="1">
      <c r="A134" s="38"/>
      <c r="B134" s="39"/>
      <c r="C134" s="226" t="s">
        <v>82</v>
      </c>
      <c r="D134" s="226" t="s">
        <v>134</v>
      </c>
      <c r="E134" s="227" t="s">
        <v>197</v>
      </c>
      <c r="F134" s="228" t="s">
        <v>198</v>
      </c>
      <c r="G134" s="229" t="s">
        <v>199</v>
      </c>
      <c r="H134" s="230">
        <v>320</v>
      </c>
      <c r="I134" s="231"/>
      <c r="J134" s="232">
        <f>ROUND(I134*H134,2)</f>
        <v>0</v>
      </c>
      <c r="K134" s="228" t="s">
        <v>147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0.00084999999999999995</v>
      </c>
      <c r="R134" s="235">
        <f>Q134*H134</f>
        <v>0.27199999999999996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138</v>
      </c>
      <c r="AT134" s="237" t="s">
        <v>134</v>
      </c>
      <c r="AU134" s="237" t="s">
        <v>82</v>
      </c>
      <c r="AY134" s="17" t="s">
        <v>132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138</v>
      </c>
      <c r="BM134" s="237" t="s">
        <v>594</v>
      </c>
    </row>
    <row r="135" s="2" customFormat="1">
      <c r="A135" s="38"/>
      <c r="B135" s="39"/>
      <c r="C135" s="40"/>
      <c r="D135" s="239" t="s">
        <v>140</v>
      </c>
      <c r="E135" s="40"/>
      <c r="F135" s="240" t="s">
        <v>201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140</v>
      </c>
      <c r="AU135" s="17" t="s">
        <v>82</v>
      </c>
    </row>
    <row r="136" s="13" customFormat="1">
      <c r="A136" s="13"/>
      <c r="B136" s="244"/>
      <c r="C136" s="245"/>
      <c r="D136" s="239" t="s">
        <v>141</v>
      </c>
      <c r="E136" s="246" t="s">
        <v>1</v>
      </c>
      <c r="F136" s="247" t="s">
        <v>595</v>
      </c>
      <c r="G136" s="245"/>
      <c r="H136" s="246" t="s">
        <v>1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141</v>
      </c>
      <c r="AU136" s="253" t="s">
        <v>82</v>
      </c>
      <c r="AV136" s="13" t="s">
        <v>80</v>
      </c>
      <c r="AW136" s="13" t="s">
        <v>30</v>
      </c>
      <c r="AX136" s="13" t="s">
        <v>73</v>
      </c>
      <c r="AY136" s="253" t="s">
        <v>132</v>
      </c>
    </row>
    <row r="137" s="14" customFormat="1">
      <c r="A137" s="14"/>
      <c r="B137" s="254"/>
      <c r="C137" s="255"/>
      <c r="D137" s="239" t="s">
        <v>141</v>
      </c>
      <c r="E137" s="256" t="s">
        <v>1</v>
      </c>
      <c r="F137" s="257" t="s">
        <v>596</v>
      </c>
      <c r="G137" s="255"/>
      <c r="H137" s="258">
        <v>320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4" t="s">
        <v>141</v>
      </c>
      <c r="AU137" s="264" t="s">
        <v>82</v>
      </c>
      <c r="AV137" s="14" t="s">
        <v>82</v>
      </c>
      <c r="AW137" s="14" t="s">
        <v>30</v>
      </c>
      <c r="AX137" s="14" t="s">
        <v>80</v>
      </c>
      <c r="AY137" s="264" t="s">
        <v>132</v>
      </c>
    </row>
    <row r="138" s="2" customFormat="1" ht="24.15" customHeight="1">
      <c r="A138" s="38"/>
      <c r="B138" s="39"/>
      <c r="C138" s="226" t="s">
        <v>151</v>
      </c>
      <c r="D138" s="226" t="s">
        <v>134</v>
      </c>
      <c r="E138" s="227" t="s">
        <v>209</v>
      </c>
      <c r="F138" s="228" t="s">
        <v>210</v>
      </c>
      <c r="G138" s="229" t="s">
        <v>199</v>
      </c>
      <c r="H138" s="230">
        <v>320</v>
      </c>
      <c r="I138" s="231"/>
      <c r="J138" s="232">
        <f>ROUND(I138*H138,2)</f>
        <v>0</v>
      </c>
      <c r="K138" s="228" t="s">
        <v>147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138</v>
      </c>
      <c r="AT138" s="237" t="s">
        <v>134</v>
      </c>
      <c r="AU138" s="237" t="s">
        <v>82</v>
      </c>
      <c r="AY138" s="17" t="s">
        <v>132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138</v>
      </c>
      <c r="BM138" s="237" t="s">
        <v>597</v>
      </c>
    </row>
    <row r="139" s="2" customFormat="1">
      <c r="A139" s="38"/>
      <c r="B139" s="39"/>
      <c r="C139" s="40"/>
      <c r="D139" s="239" t="s">
        <v>140</v>
      </c>
      <c r="E139" s="40"/>
      <c r="F139" s="240" t="s">
        <v>212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140</v>
      </c>
      <c r="AU139" s="17" t="s">
        <v>82</v>
      </c>
    </row>
    <row r="140" s="14" customFormat="1">
      <c r="A140" s="14"/>
      <c r="B140" s="254"/>
      <c r="C140" s="255"/>
      <c r="D140" s="239" t="s">
        <v>141</v>
      </c>
      <c r="E140" s="256" t="s">
        <v>1</v>
      </c>
      <c r="F140" s="257" t="s">
        <v>598</v>
      </c>
      <c r="G140" s="255"/>
      <c r="H140" s="258">
        <v>320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141</v>
      </c>
      <c r="AU140" s="264" t="s">
        <v>82</v>
      </c>
      <c r="AV140" s="14" t="s">
        <v>82</v>
      </c>
      <c r="AW140" s="14" t="s">
        <v>30</v>
      </c>
      <c r="AX140" s="14" t="s">
        <v>80</v>
      </c>
      <c r="AY140" s="264" t="s">
        <v>132</v>
      </c>
    </row>
    <row r="141" s="2" customFormat="1" ht="37.8" customHeight="1">
      <c r="A141" s="38"/>
      <c r="B141" s="39"/>
      <c r="C141" s="226" t="s">
        <v>138</v>
      </c>
      <c r="D141" s="226" t="s">
        <v>134</v>
      </c>
      <c r="E141" s="227" t="s">
        <v>215</v>
      </c>
      <c r="F141" s="228" t="s">
        <v>216</v>
      </c>
      <c r="G141" s="229" t="s">
        <v>173</v>
      </c>
      <c r="H141" s="230">
        <v>115.2</v>
      </c>
      <c r="I141" s="231"/>
      <c r="J141" s="232">
        <f>ROUND(I141*H141,2)</f>
        <v>0</v>
      </c>
      <c r="K141" s="228" t="s">
        <v>147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138</v>
      </c>
      <c r="AT141" s="237" t="s">
        <v>134</v>
      </c>
      <c r="AU141" s="237" t="s">
        <v>82</v>
      </c>
      <c r="AY141" s="17" t="s">
        <v>132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138</v>
      </c>
      <c r="BM141" s="237" t="s">
        <v>599</v>
      </c>
    </row>
    <row r="142" s="2" customFormat="1">
      <c r="A142" s="38"/>
      <c r="B142" s="39"/>
      <c r="C142" s="40"/>
      <c r="D142" s="239" t="s">
        <v>140</v>
      </c>
      <c r="E142" s="40"/>
      <c r="F142" s="240" t="s">
        <v>218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82</v>
      </c>
    </row>
    <row r="143" s="13" customFormat="1">
      <c r="A143" s="13"/>
      <c r="B143" s="244"/>
      <c r="C143" s="245"/>
      <c r="D143" s="239" t="s">
        <v>141</v>
      </c>
      <c r="E143" s="246" t="s">
        <v>1</v>
      </c>
      <c r="F143" s="247" t="s">
        <v>600</v>
      </c>
      <c r="G143" s="245"/>
      <c r="H143" s="246" t="s">
        <v>1</v>
      </c>
      <c r="I143" s="248"/>
      <c r="J143" s="245"/>
      <c r="K143" s="245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141</v>
      </c>
      <c r="AU143" s="253" t="s">
        <v>82</v>
      </c>
      <c r="AV143" s="13" t="s">
        <v>80</v>
      </c>
      <c r="AW143" s="13" t="s">
        <v>30</v>
      </c>
      <c r="AX143" s="13" t="s">
        <v>73</v>
      </c>
      <c r="AY143" s="253" t="s">
        <v>132</v>
      </c>
    </row>
    <row r="144" s="14" customFormat="1">
      <c r="A144" s="14"/>
      <c r="B144" s="254"/>
      <c r="C144" s="255"/>
      <c r="D144" s="239" t="s">
        <v>141</v>
      </c>
      <c r="E144" s="256" t="s">
        <v>1</v>
      </c>
      <c r="F144" s="257" t="s">
        <v>601</v>
      </c>
      <c r="G144" s="255"/>
      <c r="H144" s="258">
        <v>115.2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141</v>
      </c>
      <c r="AU144" s="264" t="s">
        <v>82</v>
      </c>
      <c r="AV144" s="14" t="s">
        <v>82</v>
      </c>
      <c r="AW144" s="14" t="s">
        <v>30</v>
      </c>
      <c r="AX144" s="14" t="s">
        <v>80</v>
      </c>
      <c r="AY144" s="264" t="s">
        <v>132</v>
      </c>
    </row>
    <row r="145" s="2" customFormat="1" ht="37.8" customHeight="1">
      <c r="A145" s="38"/>
      <c r="B145" s="39"/>
      <c r="C145" s="226" t="s">
        <v>165</v>
      </c>
      <c r="D145" s="226" t="s">
        <v>134</v>
      </c>
      <c r="E145" s="227" t="s">
        <v>222</v>
      </c>
      <c r="F145" s="228" t="s">
        <v>223</v>
      </c>
      <c r="G145" s="229" t="s">
        <v>173</v>
      </c>
      <c r="H145" s="230">
        <v>1728</v>
      </c>
      <c r="I145" s="231"/>
      <c r="J145" s="232">
        <f>ROUND(I145*H145,2)</f>
        <v>0</v>
      </c>
      <c r="K145" s="228" t="s">
        <v>147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138</v>
      </c>
      <c r="AT145" s="237" t="s">
        <v>134</v>
      </c>
      <c r="AU145" s="237" t="s">
        <v>82</v>
      </c>
      <c r="AY145" s="17" t="s">
        <v>132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138</v>
      </c>
      <c r="BM145" s="237" t="s">
        <v>602</v>
      </c>
    </row>
    <row r="146" s="2" customFormat="1">
      <c r="A146" s="38"/>
      <c r="B146" s="39"/>
      <c r="C146" s="40"/>
      <c r="D146" s="239" t="s">
        <v>140</v>
      </c>
      <c r="E146" s="40"/>
      <c r="F146" s="240" t="s">
        <v>225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140</v>
      </c>
      <c r="AU146" s="17" t="s">
        <v>82</v>
      </c>
    </row>
    <row r="147" s="13" customFormat="1">
      <c r="A147" s="13"/>
      <c r="B147" s="244"/>
      <c r="C147" s="245"/>
      <c r="D147" s="239" t="s">
        <v>141</v>
      </c>
      <c r="E147" s="246" t="s">
        <v>1</v>
      </c>
      <c r="F147" s="247" t="s">
        <v>603</v>
      </c>
      <c r="G147" s="245"/>
      <c r="H147" s="246" t="s">
        <v>1</v>
      </c>
      <c r="I147" s="248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141</v>
      </c>
      <c r="AU147" s="253" t="s">
        <v>82</v>
      </c>
      <c r="AV147" s="13" t="s">
        <v>80</v>
      </c>
      <c r="AW147" s="13" t="s">
        <v>30</v>
      </c>
      <c r="AX147" s="13" t="s">
        <v>73</v>
      </c>
      <c r="AY147" s="253" t="s">
        <v>132</v>
      </c>
    </row>
    <row r="148" s="14" customFormat="1">
      <c r="A148" s="14"/>
      <c r="B148" s="254"/>
      <c r="C148" s="255"/>
      <c r="D148" s="239" t="s">
        <v>141</v>
      </c>
      <c r="E148" s="256" t="s">
        <v>1</v>
      </c>
      <c r="F148" s="257" t="s">
        <v>604</v>
      </c>
      <c r="G148" s="255"/>
      <c r="H148" s="258">
        <v>1728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141</v>
      </c>
      <c r="AU148" s="264" t="s">
        <v>82</v>
      </c>
      <c r="AV148" s="14" t="s">
        <v>82</v>
      </c>
      <c r="AW148" s="14" t="s">
        <v>30</v>
      </c>
      <c r="AX148" s="14" t="s">
        <v>80</v>
      </c>
      <c r="AY148" s="264" t="s">
        <v>132</v>
      </c>
    </row>
    <row r="149" s="2" customFormat="1" ht="33" customHeight="1">
      <c r="A149" s="38"/>
      <c r="B149" s="39"/>
      <c r="C149" s="226" t="s">
        <v>170</v>
      </c>
      <c r="D149" s="226" t="s">
        <v>134</v>
      </c>
      <c r="E149" s="227" t="s">
        <v>228</v>
      </c>
      <c r="F149" s="228" t="s">
        <v>229</v>
      </c>
      <c r="G149" s="229" t="s">
        <v>230</v>
      </c>
      <c r="H149" s="230">
        <v>184.31999999999999</v>
      </c>
      <c r="I149" s="231"/>
      <c r="J149" s="232">
        <f>ROUND(I149*H149,2)</f>
        <v>0</v>
      </c>
      <c r="K149" s="228" t="s">
        <v>147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138</v>
      </c>
      <c r="AT149" s="237" t="s">
        <v>134</v>
      </c>
      <c r="AU149" s="237" t="s">
        <v>82</v>
      </c>
      <c r="AY149" s="17" t="s">
        <v>132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138</v>
      </c>
      <c r="BM149" s="237" t="s">
        <v>605</v>
      </c>
    </row>
    <row r="150" s="2" customFormat="1">
      <c r="A150" s="38"/>
      <c r="B150" s="39"/>
      <c r="C150" s="40"/>
      <c r="D150" s="239" t="s">
        <v>140</v>
      </c>
      <c r="E150" s="40"/>
      <c r="F150" s="240" t="s">
        <v>232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140</v>
      </c>
      <c r="AU150" s="17" t="s">
        <v>82</v>
      </c>
    </row>
    <row r="151" s="14" customFormat="1">
      <c r="A151" s="14"/>
      <c r="B151" s="254"/>
      <c r="C151" s="255"/>
      <c r="D151" s="239" t="s">
        <v>141</v>
      </c>
      <c r="E151" s="256" t="s">
        <v>1</v>
      </c>
      <c r="F151" s="257" t="s">
        <v>606</v>
      </c>
      <c r="G151" s="255"/>
      <c r="H151" s="258">
        <v>184.31999999999999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141</v>
      </c>
      <c r="AU151" s="264" t="s">
        <v>82</v>
      </c>
      <c r="AV151" s="14" t="s">
        <v>82</v>
      </c>
      <c r="AW151" s="14" t="s">
        <v>30</v>
      </c>
      <c r="AX151" s="14" t="s">
        <v>80</v>
      </c>
      <c r="AY151" s="264" t="s">
        <v>132</v>
      </c>
    </row>
    <row r="152" s="2" customFormat="1" ht="24.15" customHeight="1">
      <c r="A152" s="38"/>
      <c r="B152" s="39"/>
      <c r="C152" s="226" t="s">
        <v>178</v>
      </c>
      <c r="D152" s="226" t="s">
        <v>134</v>
      </c>
      <c r="E152" s="227" t="s">
        <v>235</v>
      </c>
      <c r="F152" s="228" t="s">
        <v>236</v>
      </c>
      <c r="G152" s="229" t="s">
        <v>173</v>
      </c>
      <c r="H152" s="230">
        <v>77.760000000000005</v>
      </c>
      <c r="I152" s="231"/>
      <c r="J152" s="232">
        <f>ROUND(I152*H152,2)</f>
        <v>0</v>
      </c>
      <c r="K152" s="228" t="s">
        <v>147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138</v>
      </c>
      <c r="AT152" s="237" t="s">
        <v>134</v>
      </c>
      <c r="AU152" s="237" t="s">
        <v>82</v>
      </c>
      <c r="AY152" s="17" t="s">
        <v>132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138</v>
      </c>
      <c r="BM152" s="237" t="s">
        <v>607</v>
      </c>
    </row>
    <row r="153" s="2" customFormat="1">
      <c r="A153" s="38"/>
      <c r="B153" s="39"/>
      <c r="C153" s="40"/>
      <c r="D153" s="239" t="s">
        <v>140</v>
      </c>
      <c r="E153" s="40"/>
      <c r="F153" s="240" t="s">
        <v>238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140</v>
      </c>
      <c r="AU153" s="17" t="s">
        <v>82</v>
      </c>
    </row>
    <row r="154" s="13" customFormat="1">
      <c r="A154" s="13"/>
      <c r="B154" s="244"/>
      <c r="C154" s="245"/>
      <c r="D154" s="239" t="s">
        <v>141</v>
      </c>
      <c r="E154" s="246" t="s">
        <v>1</v>
      </c>
      <c r="F154" s="247" t="s">
        <v>608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141</v>
      </c>
      <c r="AU154" s="253" t="s">
        <v>82</v>
      </c>
      <c r="AV154" s="13" t="s">
        <v>80</v>
      </c>
      <c r="AW154" s="13" t="s">
        <v>30</v>
      </c>
      <c r="AX154" s="13" t="s">
        <v>73</v>
      </c>
      <c r="AY154" s="253" t="s">
        <v>132</v>
      </c>
    </row>
    <row r="155" s="14" customFormat="1">
      <c r="A155" s="14"/>
      <c r="B155" s="254"/>
      <c r="C155" s="255"/>
      <c r="D155" s="239" t="s">
        <v>141</v>
      </c>
      <c r="E155" s="256" t="s">
        <v>1</v>
      </c>
      <c r="F155" s="257" t="s">
        <v>601</v>
      </c>
      <c r="G155" s="255"/>
      <c r="H155" s="258">
        <v>115.2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141</v>
      </c>
      <c r="AU155" s="264" t="s">
        <v>82</v>
      </c>
      <c r="AV155" s="14" t="s">
        <v>82</v>
      </c>
      <c r="AW155" s="14" t="s">
        <v>30</v>
      </c>
      <c r="AX155" s="14" t="s">
        <v>73</v>
      </c>
      <c r="AY155" s="264" t="s">
        <v>132</v>
      </c>
    </row>
    <row r="156" s="13" customFormat="1">
      <c r="A156" s="13"/>
      <c r="B156" s="244"/>
      <c r="C156" s="245"/>
      <c r="D156" s="239" t="s">
        <v>141</v>
      </c>
      <c r="E156" s="246" t="s">
        <v>1</v>
      </c>
      <c r="F156" s="247" t="s">
        <v>609</v>
      </c>
      <c r="G156" s="245"/>
      <c r="H156" s="246" t="s">
        <v>1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141</v>
      </c>
      <c r="AU156" s="253" t="s">
        <v>82</v>
      </c>
      <c r="AV156" s="13" t="s">
        <v>80</v>
      </c>
      <c r="AW156" s="13" t="s">
        <v>30</v>
      </c>
      <c r="AX156" s="13" t="s">
        <v>73</v>
      </c>
      <c r="AY156" s="253" t="s">
        <v>132</v>
      </c>
    </row>
    <row r="157" s="14" customFormat="1">
      <c r="A157" s="14"/>
      <c r="B157" s="254"/>
      <c r="C157" s="255"/>
      <c r="D157" s="239" t="s">
        <v>141</v>
      </c>
      <c r="E157" s="256" t="s">
        <v>1</v>
      </c>
      <c r="F157" s="257" t="s">
        <v>610</v>
      </c>
      <c r="G157" s="255"/>
      <c r="H157" s="258">
        <v>-5.7599999999999998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141</v>
      </c>
      <c r="AU157" s="264" t="s">
        <v>82</v>
      </c>
      <c r="AV157" s="14" t="s">
        <v>82</v>
      </c>
      <c r="AW157" s="14" t="s">
        <v>30</v>
      </c>
      <c r="AX157" s="14" t="s">
        <v>73</v>
      </c>
      <c r="AY157" s="264" t="s">
        <v>132</v>
      </c>
    </row>
    <row r="158" s="13" customFormat="1">
      <c r="A158" s="13"/>
      <c r="B158" s="244"/>
      <c r="C158" s="245"/>
      <c r="D158" s="239" t="s">
        <v>141</v>
      </c>
      <c r="E158" s="246" t="s">
        <v>1</v>
      </c>
      <c r="F158" s="247" t="s">
        <v>611</v>
      </c>
      <c r="G158" s="245"/>
      <c r="H158" s="246" t="s">
        <v>1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141</v>
      </c>
      <c r="AU158" s="253" t="s">
        <v>82</v>
      </c>
      <c r="AV158" s="13" t="s">
        <v>80</v>
      </c>
      <c r="AW158" s="13" t="s">
        <v>30</v>
      </c>
      <c r="AX158" s="13" t="s">
        <v>73</v>
      </c>
      <c r="AY158" s="253" t="s">
        <v>132</v>
      </c>
    </row>
    <row r="159" s="14" customFormat="1">
      <c r="A159" s="14"/>
      <c r="B159" s="254"/>
      <c r="C159" s="255"/>
      <c r="D159" s="239" t="s">
        <v>141</v>
      </c>
      <c r="E159" s="256" t="s">
        <v>1</v>
      </c>
      <c r="F159" s="257" t="s">
        <v>612</v>
      </c>
      <c r="G159" s="255"/>
      <c r="H159" s="258">
        <v>-31.68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4" t="s">
        <v>141</v>
      </c>
      <c r="AU159" s="264" t="s">
        <v>82</v>
      </c>
      <c r="AV159" s="14" t="s">
        <v>82</v>
      </c>
      <c r="AW159" s="14" t="s">
        <v>30</v>
      </c>
      <c r="AX159" s="14" t="s">
        <v>73</v>
      </c>
      <c r="AY159" s="264" t="s">
        <v>132</v>
      </c>
    </row>
    <row r="160" s="15" customFormat="1">
      <c r="A160" s="15"/>
      <c r="B160" s="265"/>
      <c r="C160" s="266"/>
      <c r="D160" s="239" t="s">
        <v>141</v>
      </c>
      <c r="E160" s="267" t="s">
        <v>1</v>
      </c>
      <c r="F160" s="268" t="s">
        <v>195</v>
      </c>
      <c r="G160" s="266"/>
      <c r="H160" s="269">
        <v>77.760000000000005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5" t="s">
        <v>141</v>
      </c>
      <c r="AU160" s="275" t="s">
        <v>82</v>
      </c>
      <c r="AV160" s="15" t="s">
        <v>138</v>
      </c>
      <c r="AW160" s="15" t="s">
        <v>30</v>
      </c>
      <c r="AX160" s="15" t="s">
        <v>80</v>
      </c>
      <c r="AY160" s="275" t="s">
        <v>132</v>
      </c>
    </row>
    <row r="161" s="2" customFormat="1" ht="24.15" customHeight="1">
      <c r="A161" s="38"/>
      <c r="B161" s="39"/>
      <c r="C161" s="226" t="s">
        <v>196</v>
      </c>
      <c r="D161" s="226" t="s">
        <v>134</v>
      </c>
      <c r="E161" s="227" t="s">
        <v>249</v>
      </c>
      <c r="F161" s="228" t="s">
        <v>250</v>
      </c>
      <c r="G161" s="229" t="s">
        <v>173</v>
      </c>
      <c r="H161" s="230">
        <v>31.68</v>
      </c>
      <c r="I161" s="231"/>
      <c r="J161" s="232">
        <f>ROUND(I161*H161,2)</f>
        <v>0</v>
      </c>
      <c r="K161" s="228" t="s">
        <v>147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138</v>
      </c>
      <c r="AT161" s="237" t="s">
        <v>134</v>
      </c>
      <c r="AU161" s="237" t="s">
        <v>82</v>
      </c>
      <c r="AY161" s="17" t="s">
        <v>132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138</v>
      </c>
      <c r="BM161" s="237" t="s">
        <v>613</v>
      </c>
    </row>
    <row r="162" s="2" customFormat="1">
      <c r="A162" s="38"/>
      <c r="B162" s="39"/>
      <c r="C162" s="40"/>
      <c r="D162" s="239" t="s">
        <v>140</v>
      </c>
      <c r="E162" s="40"/>
      <c r="F162" s="240" t="s">
        <v>252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140</v>
      </c>
      <c r="AU162" s="17" t="s">
        <v>82</v>
      </c>
    </row>
    <row r="163" s="13" customFormat="1">
      <c r="A163" s="13"/>
      <c r="B163" s="244"/>
      <c r="C163" s="245"/>
      <c r="D163" s="239" t="s">
        <v>141</v>
      </c>
      <c r="E163" s="246" t="s">
        <v>1</v>
      </c>
      <c r="F163" s="247" t="s">
        <v>614</v>
      </c>
      <c r="G163" s="245"/>
      <c r="H163" s="246" t="s">
        <v>1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141</v>
      </c>
      <c r="AU163" s="253" t="s">
        <v>82</v>
      </c>
      <c r="AV163" s="13" t="s">
        <v>80</v>
      </c>
      <c r="AW163" s="13" t="s">
        <v>30</v>
      </c>
      <c r="AX163" s="13" t="s">
        <v>73</v>
      </c>
      <c r="AY163" s="253" t="s">
        <v>132</v>
      </c>
    </row>
    <row r="164" s="14" customFormat="1">
      <c r="A164" s="14"/>
      <c r="B164" s="254"/>
      <c r="C164" s="255"/>
      <c r="D164" s="239" t="s">
        <v>141</v>
      </c>
      <c r="E164" s="256" t="s">
        <v>1</v>
      </c>
      <c r="F164" s="257" t="s">
        <v>615</v>
      </c>
      <c r="G164" s="255"/>
      <c r="H164" s="258">
        <v>31.68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141</v>
      </c>
      <c r="AU164" s="264" t="s">
        <v>82</v>
      </c>
      <c r="AV164" s="14" t="s">
        <v>82</v>
      </c>
      <c r="AW164" s="14" t="s">
        <v>30</v>
      </c>
      <c r="AX164" s="14" t="s">
        <v>80</v>
      </c>
      <c r="AY164" s="264" t="s">
        <v>132</v>
      </c>
    </row>
    <row r="165" s="2" customFormat="1" ht="16.5" customHeight="1">
      <c r="A165" s="38"/>
      <c r="B165" s="39"/>
      <c r="C165" s="276" t="s">
        <v>208</v>
      </c>
      <c r="D165" s="276" t="s">
        <v>260</v>
      </c>
      <c r="E165" s="277" t="s">
        <v>261</v>
      </c>
      <c r="F165" s="278" t="s">
        <v>262</v>
      </c>
      <c r="G165" s="279" t="s">
        <v>230</v>
      </c>
      <c r="H165" s="280">
        <v>207.917</v>
      </c>
      <c r="I165" s="281"/>
      <c r="J165" s="282">
        <f>ROUND(I165*H165,2)</f>
        <v>0</v>
      </c>
      <c r="K165" s="278" t="s">
        <v>147</v>
      </c>
      <c r="L165" s="283"/>
      <c r="M165" s="284" t="s">
        <v>1</v>
      </c>
      <c r="N165" s="285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196</v>
      </c>
      <c r="AT165" s="237" t="s">
        <v>260</v>
      </c>
      <c r="AU165" s="237" t="s">
        <v>82</v>
      </c>
      <c r="AY165" s="17" t="s">
        <v>132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138</v>
      </c>
      <c r="BM165" s="237" t="s">
        <v>616</v>
      </c>
    </row>
    <row r="166" s="2" customFormat="1">
      <c r="A166" s="38"/>
      <c r="B166" s="39"/>
      <c r="C166" s="40"/>
      <c r="D166" s="239" t="s">
        <v>140</v>
      </c>
      <c r="E166" s="40"/>
      <c r="F166" s="240" t="s">
        <v>262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140</v>
      </c>
      <c r="AU166" s="17" t="s">
        <v>82</v>
      </c>
    </row>
    <row r="167" s="14" customFormat="1">
      <c r="A167" s="14"/>
      <c r="B167" s="254"/>
      <c r="C167" s="255"/>
      <c r="D167" s="239" t="s">
        <v>141</v>
      </c>
      <c r="E167" s="256" t="s">
        <v>1</v>
      </c>
      <c r="F167" s="257" t="s">
        <v>617</v>
      </c>
      <c r="G167" s="255"/>
      <c r="H167" s="258">
        <v>207.917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141</v>
      </c>
      <c r="AU167" s="264" t="s">
        <v>82</v>
      </c>
      <c r="AV167" s="14" t="s">
        <v>82</v>
      </c>
      <c r="AW167" s="14" t="s">
        <v>30</v>
      </c>
      <c r="AX167" s="14" t="s">
        <v>80</v>
      </c>
      <c r="AY167" s="264" t="s">
        <v>132</v>
      </c>
    </row>
    <row r="168" s="12" customFormat="1" ht="22.8" customHeight="1">
      <c r="A168" s="12"/>
      <c r="B168" s="210"/>
      <c r="C168" s="211"/>
      <c r="D168" s="212" t="s">
        <v>72</v>
      </c>
      <c r="E168" s="224" t="s">
        <v>138</v>
      </c>
      <c r="F168" s="224" t="s">
        <v>265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SUM(P169:P172)</f>
        <v>0</v>
      </c>
      <c r="Q168" s="218"/>
      <c r="R168" s="219">
        <f>SUM(R169:R172)</f>
        <v>0</v>
      </c>
      <c r="S168" s="218"/>
      <c r="T168" s="220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80</v>
      </c>
      <c r="AT168" s="222" t="s">
        <v>72</v>
      </c>
      <c r="AU168" s="222" t="s">
        <v>80</v>
      </c>
      <c r="AY168" s="221" t="s">
        <v>132</v>
      </c>
      <c r="BK168" s="223">
        <f>SUM(BK169:BK172)</f>
        <v>0</v>
      </c>
    </row>
    <row r="169" s="2" customFormat="1" ht="16.5" customHeight="1">
      <c r="A169" s="38"/>
      <c r="B169" s="39"/>
      <c r="C169" s="226" t="s">
        <v>214</v>
      </c>
      <c r="D169" s="226" t="s">
        <v>134</v>
      </c>
      <c r="E169" s="227" t="s">
        <v>267</v>
      </c>
      <c r="F169" s="228" t="s">
        <v>268</v>
      </c>
      <c r="G169" s="229" t="s">
        <v>173</v>
      </c>
      <c r="H169" s="230">
        <v>5.7599999999999998</v>
      </c>
      <c r="I169" s="231"/>
      <c r="J169" s="232">
        <f>ROUND(I169*H169,2)</f>
        <v>0</v>
      </c>
      <c r="K169" s="228" t="s">
        <v>147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138</v>
      </c>
      <c r="AT169" s="237" t="s">
        <v>134</v>
      </c>
      <c r="AU169" s="237" t="s">
        <v>82</v>
      </c>
      <c r="AY169" s="17" t="s">
        <v>132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138</v>
      </c>
      <c r="BM169" s="237" t="s">
        <v>618</v>
      </c>
    </row>
    <row r="170" s="2" customFormat="1">
      <c r="A170" s="38"/>
      <c r="B170" s="39"/>
      <c r="C170" s="40"/>
      <c r="D170" s="239" t="s">
        <v>140</v>
      </c>
      <c r="E170" s="40"/>
      <c r="F170" s="240" t="s">
        <v>270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140</v>
      </c>
      <c r="AU170" s="17" t="s">
        <v>82</v>
      </c>
    </row>
    <row r="171" s="13" customFormat="1">
      <c r="A171" s="13"/>
      <c r="B171" s="244"/>
      <c r="C171" s="245"/>
      <c r="D171" s="239" t="s">
        <v>141</v>
      </c>
      <c r="E171" s="246" t="s">
        <v>1</v>
      </c>
      <c r="F171" s="247" t="s">
        <v>614</v>
      </c>
      <c r="G171" s="245"/>
      <c r="H171" s="246" t="s">
        <v>1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141</v>
      </c>
      <c r="AU171" s="253" t="s">
        <v>82</v>
      </c>
      <c r="AV171" s="13" t="s">
        <v>80</v>
      </c>
      <c r="AW171" s="13" t="s">
        <v>30</v>
      </c>
      <c r="AX171" s="13" t="s">
        <v>73</v>
      </c>
      <c r="AY171" s="253" t="s">
        <v>132</v>
      </c>
    </row>
    <row r="172" s="14" customFormat="1">
      <c r="A172" s="14"/>
      <c r="B172" s="254"/>
      <c r="C172" s="255"/>
      <c r="D172" s="239" t="s">
        <v>141</v>
      </c>
      <c r="E172" s="256" t="s">
        <v>1</v>
      </c>
      <c r="F172" s="257" t="s">
        <v>619</v>
      </c>
      <c r="G172" s="255"/>
      <c r="H172" s="258">
        <v>5.7599999999999998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141</v>
      </c>
      <c r="AU172" s="264" t="s">
        <v>82</v>
      </c>
      <c r="AV172" s="14" t="s">
        <v>82</v>
      </c>
      <c r="AW172" s="14" t="s">
        <v>30</v>
      </c>
      <c r="AX172" s="14" t="s">
        <v>80</v>
      </c>
      <c r="AY172" s="264" t="s">
        <v>132</v>
      </c>
    </row>
    <row r="173" s="12" customFormat="1" ht="22.8" customHeight="1">
      <c r="A173" s="12"/>
      <c r="B173" s="210"/>
      <c r="C173" s="211"/>
      <c r="D173" s="212" t="s">
        <v>72</v>
      </c>
      <c r="E173" s="224" t="s">
        <v>196</v>
      </c>
      <c r="F173" s="224" t="s">
        <v>296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SUM(P174:P200)</f>
        <v>0</v>
      </c>
      <c r="Q173" s="218"/>
      <c r="R173" s="219">
        <f>SUM(R174:R200)</f>
        <v>0.25807999999999998</v>
      </c>
      <c r="S173" s="218"/>
      <c r="T173" s="220">
        <f>SUM(T174:T200)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72</v>
      </c>
      <c r="AU173" s="222" t="s">
        <v>80</v>
      </c>
      <c r="AY173" s="221" t="s">
        <v>132</v>
      </c>
      <c r="BK173" s="223">
        <f>SUM(BK174:BK200)</f>
        <v>0</v>
      </c>
    </row>
    <row r="174" s="2" customFormat="1" ht="24.15" customHeight="1">
      <c r="A174" s="38"/>
      <c r="B174" s="39"/>
      <c r="C174" s="226" t="s">
        <v>221</v>
      </c>
      <c r="D174" s="226" t="s">
        <v>134</v>
      </c>
      <c r="E174" s="227" t="s">
        <v>620</v>
      </c>
      <c r="F174" s="228" t="s">
        <v>621</v>
      </c>
      <c r="G174" s="229" t="s">
        <v>354</v>
      </c>
      <c r="H174" s="230">
        <v>8</v>
      </c>
      <c r="I174" s="231"/>
      <c r="J174" s="232">
        <f>ROUND(I174*H174,2)</f>
        <v>0</v>
      </c>
      <c r="K174" s="228" t="s">
        <v>147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6.9999999999999994E-05</v>
      </c>
      <c r="R174" s="235">
        <f>Q174*H174</f>
        <v>0.00055999999999999995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138</v>
      </c>
      <c r="AT174" s="237" t="s">
        <v>134</v>
      </c>
      <c r="AU174" s="237" t="s">
        <v>82</v>
      </c>
      <c r="AY174" s="17" t="s">
        <v>132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138</v>
      </c>
      <c r="BM174" s="237" t="s">
        <v>622</v>
      </c>
    </row>
    <row r="175" s="2" customFormat="1">
      <c r="A175" s="38"/>
      <c r="B175" s="39"/>
      <c r="C175" s="40"/>
      <c r="D175" s="239" t="s">
        <v>140</v>
      </c>
      <c r="E175" s="40"/>
      <c r="F175" s="240" t="s">
        <v>623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140</v>
      </c>
      <c r="AU175" s="17" t="s">
        <v>82</v>
      </c>
    </row>
    <row r="176" s="14" customFormat="1">
      <c r="A176" s="14"/>
      <c r="B176" s="254"/>
      <c r="C176" s="255"/>
      <c r="D176" s="239" t="s">
        <v>141</v>
      </c>
      <c r="E176" s="256" t="s">
        <v>1</v>
      </c>
      <c r="F176" s="257" t="s">
        <v>624</v>
      </c>
      <c r="G176" s="255"/>
      <c r="H176" s="258">
        <v>8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141</v>
      </c>
      <c r="AU176" s="264" t="s">
        <v>82</v>
      </c>
      <c r="AV176" s="14" t="s">
        <v>82</v>
      </c>
      <c r="AW176" s="14" t="s">
        <v>30</v>
      </c>
      <c r="AX176" s="14" t="s">
        <v>80</v>
      </c>
      <c r="AY176" s="264" t="s">
        <v>132</v>
      </c>
    </row>
    <row r="177" s="2" customFormat="1" ht="16.5" customHeight="1">
      <c r="A177" s="38"/>
      <c r="B177" s="39"/>
      <c r="C177" s="276" t="s">
        <v>8</v>
      </c>
      <c r="D177" s="276" t="s">
        <v>260</v>
      </c>
      <c r="E177" s="277" t="s">
        <v>625</v>
      </c>
      <c r="F177" s="278" t="s">
        <v>626</v>
      </c>
      <c r="G177" s="279" t="s">
        <v>354</v>
      </c>
      <c r="H177" s="280">
        <v>8</v>
      </c>
      <c r="I177" s="281"/>
      <c r="J177" s="282">
        <f>ROUND(I177*H177,2)</f>
        <v>0</v>
      </c>
      <c r="K177" s="278" t="s">
        <v>147</v>
      </c>
      <c r="L177" s="283"/>
      <c r="M177" s="284" t="s">
        <v>1</v>
      </c>
      <c r="N177" s="285" t="s">
        <v>38</v>
      </c>
      <c r="O177" s="91"/>
      <c r="P177" s="235">
        <f>O177*H177</f>
        <v>0</v>
      </c>
      <c r="Q177" s="235">
        <v>0.00076000000000000004</v>
      </c>
      <c r="R177" s="235">
        <f>Q177*H177</f>
        <v>0.0060800000000000003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196</v>
      </c>
      <c r="AT177" s="237" t="s">
        <v>260</v>
      </c>
      <c r="AU177" s="237" t="s">
        <v>82</v>
      </c>
      <c r="AY177" s="17" t="s">
        <v>132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138</v>
      </c>
      <c r="BM177" s="237" t="s">
        <v>627</v>
      </c>
    </row>
    <row r="178" s="2" customFormat="1">
      <c r="A178" s="38"/>
      <c r="B178" s="39"/>
      <c r="C178" s="40"/>
      <c r="D178" s="239" t="s">
        <v>140</v>
      </c>
      <c r="E178" s="40"/>
      <c r="F178" s="240" t="s">
        <v>626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140</v>
      </c>
      <c r="AU178" s="17" t="s">
        <v>82</v>
      </c>
    </row>
    <row r="179" s="14" customFormat="1">
      <c r="A179" s="14"/>
      <c r="B179" s="254"/>
      <c r="C179" s="255"/>
      <c r="D179" s="239" t="s">
        <v>141</v>
      </c>
      <c r="E179" s="256" t="s">
        <v>1</v>
      </c>
      <c r="F179" s="257" t="s">
        <v>628</v>
      </c>
      <c r="G179" s="255"/>
      <c r="H179" s="258">
        <v>8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141</v>
      </c>
      <c r="AU179" s="264" t="s">
        <v>82</v>
      </c>
      <c r="AV179" s="14" t="s">
        <v>82</v>
      </c>
      <c r="AW179" s="14" t="s">
        <v>30</v>
      </c>
      <c r="AX179" s="14" t="s">
        <v>80</v>
      </c>
      <c r="AY179" s="264" t="s">
        <v>132</v>
      </c>
    </row>
    <row r="180" s="2" customFormat="1" ht="24.15" customHeight="1">
      <c r="A180" s="38"/>
      <c r="B180" s="39"/>
      <c r="C180" s="226" t="s">
        <v>234</v>
      </c>
      <c r="D180" s="226" t="s">
        <v>134</v>
      </c>
      <c r="E180" s="227" t="s">
        <v>629</v>
      </c>
      <c r="F180" s="228" t="s">
        <v>630</v>
      </c>
      <c r="G180" s="229" t="s">
        <v>160</v>
      </c>
      <c r="H180" s="230">
        <v>64</v>
      </c>
      <c r="I180" s="231"/>
      <c r="J180" s="232">
        <f>ROUND(I180*H180,2)</f>
        <v>0</v>
      </c>
      <c r="K180" s="228" t="s">
        <v>147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1.0000000000000001E-05</v>
      </c>
      <c r="R180" s="235">
        <f>Q180*H180</f>
        <v>0.00064000000000000005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138</v>
      </c>
      <c r="AT180" s="237" t="s">
        <v>134</v>
      </c>
      <c r="AU180" s="237" t="s">
        <v>82</v>
      </c>
      <c r="AY180" s="17" t="s">
        <v>132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138</v>
      </c>
      <c r="BM180" s="237" t="s">
        <v>631</v>
      </c>
    </row>
    <row r="181" s="2" customFormat="1">
      <c r="A181" s="38"/>
      <c r="B181" s="39"/>
      <c r="C181" s="40"/>
      <c r="D181" s="239" t="s">
        <v>140</v>
      </c>
      <c r="E181" s="40"/>
      <c r="F181" s="240" t="s">
        <v>632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140</v>
      </c>
      <c r="AU181" s="17" t="s">
        <v>82</v>
      </c>
    </row>
    <row r="182" s="14" customFormat="1">
      <c r="A182" s="14"/>
      <c r="B182" s="254"/>
      <c r="C182" s="255"/>
      <c r="D182" s="239" t="s">
        <v>141</v>
      </c>
      <c r="E182" s="256" t="s">
        <v>1</v>
      </c>
      <c r="F182" s="257" t="s">
        <v>633</v>
      </c>
      <c r="G182" s="255"/>
      <c r="H182" s="258">
        <v>64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141</v>
      </c>
      <c r="AU182" s="264" t="s">
        <v>82</v>
      </c>
      <c r="AV182" s="14" t="s">
        <v>82</v>
      </c>
      <c r="AW182" s="14" t="s">
        <v>30</v>
      </c>
      <c r="AX182" s="14" t="s">
        <v>80</v>
      </c>
      <c r="AY182" s="264" t="s">
        <v>132</v>
      </c>
    </row>
    <row r="183" s="2" customFormat="1" ht="24.15" customHeight="1">
      <c r="A183" s="38"/>
      <c r="B183" s="39"/>
      <c r="C183" s="276" t="s">
        <v>248</v>
      </c>
      <c r="D183" s="276" t="s">
        <v>260</v>
      </c>
      <c r="E183" s="277" t="s">
        <v>634</v>
      </c>
      <c r="F183" s="278" t="s">
        <v>635</v>
      </c>
      <c r="G183" s="279" t="s">
        <v>160</v>
      </c>
      <c r="H183" s="280">
        <v>64</v>
      </c>
      <c r="I183" s="281"/>
      <c r="J183" s="282">
        <f>ROUND(I183*H183,2)</f>
        <v>0</v>
      </c>
      <c r="K183" s="278" t="s">
        <v>147</v>
      </c>
      <c r="L183" s="283"/>
      <c r="M183" s="284" t="s">
        <v>1</v>
      </c>
      <c r="N183" s="285" t="s">
        <v>38</v>
      </c>
      <c r="O183" s="91"/>
      <c r="P183" s="235">
        <f>O183*H183</f>
        <v>0</v>
      </c>
      <c r="Q183" s="235">
        <v>0.0036099999999999999</v>
      </c>
      <c r="R183" s="235">
        <f>Q183*H183</f>
        <v>0.23104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196</v>
      </c>
      <c r="AT183" s="237" t="s">
        <v>260</v>
      </c>
      <c r="AU183" s="237" t="s">
        <v>82</v>
      </c>
      <c r="AY183" s="17" t="s">
        <v>132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138</v>
      </c>
      <c r="BM183" s="237" t="s">
        <v>636</v>
      </c>
    </row>
    <row r="184" s="2" customFormat="1">
      <c r="A184" s="38"/>
      <c r="B184" s="39"/>
      <c r="C184" s="40"/>
      <c r="D184" s="239" t="s">
        <v>140</v>
      </c>
      <c r="E184" s="40"/>
      <c r="F184" s="240" t="s">
        <v>637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140</v>
      </c>
      <c r="AU184" s="17" t="s">
        <v>82</v>
      </c>
    </row>
    <row r="185" s="14" customFormat="1">
      <c r="A185" s="14"/>
      <c r="B185" s="254"/>
      <c r="C185" s="255"/>
      <c r="D185" s="239" t="s">
        <v>141</v>
      </c>
      <c r="E185" s="256" t="s">
        <v>1</v>
      </c>
      <c r="F185" s="257" t="s">
        <v>638</v>
      </c>
      <c r="G185" s="255"/>
      <c r="H185" s="258">
        <v>64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4" t="s">
        <v>141</v>
      </c>
      <c r="AU185" s="264" t="s">
        <v>82</v>
      </c>
      <c r="AV185" s="14" t="s">
        <v>82</v>
      </c>
      <c r="AW185" s="14" t="s">
        <v>30</v>
      </c>
      <c r="AX185" s="14" t="s">
        <v>80</v>
      </c>
      <c r="AY185" s="264" t="s">
        <v>132</v>
      </c>
    </row>
    <row r="186" s="2" customFormat="1" ht="33" customHeight="1">
      <c r="A186" s="38"/>
      <c r="B186" s="39"/>
      <c r="C186" s="226" t="s">
        <v>259</v>
      </c>
      <c r="D186" s="226" t="s">
        <v>134</v>
      </c>
      <c r="E186" s="227" t="s">
        <v>639</v>
      </c>
      <c r="F186" s="228" t="s">
        <v>640</v>
      </c>
      <c r="G186" s="229" t="s">
        <v>354</v>
      </c>
      <c r="H186" s="230">
        <v>24</v>
      </c>
      <c r="I186" s="231"/>
      <c r="J186" s="232">
        <f>ROUND(I186*H186,2)</f>
        <v>0</v>
      </c>
      <c r="K186" s="228" t="s">
        <v>147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138</v>
      </c>
      <c r="AT186" s="237" t="s">
        <v>134</v>
      </c>
      <c r="AU186" s="237" t="s">
        <v>82</v>
      </c>
      <c r="AY186" s="17" t="s">
        <v>132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138</v>
      </c>
      <c r="BM186" s="237" t="s">
        <v>641</v>
      </c>
    </row>
    <row r="187" s="2" customFormat="1">
      <c r="A187" s="38"/>
      <c r="B187" s="39"/>
      <c r="C187" s="40"/>
      <c r="D187" s="239" t="s">
        <v>140</v>
      </c>
      <c r="E187" s="40"/>
      <c r="F187" s="240" t="s">
        <v>642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140</v>
      </c>
      <c r="AU187" s="17" t="s">
        <v>82</v>
      </c>
    </row>
    <row r="188" s="14" customFormat="1">
      <c r="A188" s="14"/>
      <c r="B188" s="254"/>
      <c r="C188" s="255"/>
      <c r="D188" s="239" t="s">
        <v>141</v>
      </c>
      <c r="E188" s="256" t="s">
        <v>1</v>
      </c>
      <c r="F188" s="257" t="s">
        <v>643</v>
      </c>
      <c r="G188" s="255"/>
      <c r="H188" s="258">
        <v>24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4" t="s">
        <v>141</v>
      </c>
      <c r="AU188" s="264" t="s">
        <v>82</v>
      </c>
      <c r="AV188" s="14" t="s">
        <v>82</v>
      </c>
      <c r="AW188" s="14" t="s">
        <v>30</v>
      </c>
      <c r="AX188" s="14" t="s">
        <v>80</v>
      </c>
      <c r="AY188" s="264" t="s">
        <v>132</v>
      </c>
    </row>
    <row r="189" s="2" customFormat="1" ht="16.5" customHeight="1">
      <c r="A189" s="38"/>
      <c r="B189" s="39"/>
      <c r="C189" s="276" t="s">
        <v>266</v>
      </c>
      <c r="D189" s="276" t="s">
        <v>260</v>
      </c>
      <c r="E189" s="277" t="s">
        <v>644</v>
      </c>
      <c r="F189" s="278" t="s">
        <v>645</v>
      </c>
      <c r="G189" s="279" t="s">
        <v>354</v>
      </c>
      <c r="H189" s="280">
        <v>8</v>
      </c>
      <c r="I189" s="281"/>
      <c r="J189" s="282">
        <f>ROUND(I189*H189,2)</f>
        <v>0</v>
      </c>
      <c r="K189" s="278" t="s">
        <v>147</v>
      </c>
      <c r="L189" s="283"/>
      <c r="M189" s="284" t="s">
        <v>1</v>
      </c>
      <c r="N189" s="285" t="s">
        <v>38</v>
      </c>
      <c r="O189" s="91"/>
      <c r="P189" s="235">
        <f>O189*H189</f>
        <v>0</v>
      </c>
      <c r="Q189" s="235">
        <v>0.00064999999999999997</v>
      </c>
      <c r="R189" s="235">
        <f>Q189*H189</f>
        <v>0.0051999999999999998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196</v>
      </c>
      <c r="AT189" s="237" t="s">
        <v>260</v>
      </c>
      <c r="AU189" s="237" t="s">
        <v>82</v>
      </c>
      <c r="AY189" s="17" t="s">
        <v>132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138</v>
      </c>
      <c r="BM189" s="237" t="s">
        <v>646</v>
      </c>
    </row>
    <row r="190" s="2" customFormat="1">
      <c r="A190" s="38"/>
      <c r="B190" s="39"/>
      <c r="C190" s="40"/>
      <c r="D190" s="239" t="s">
        <v>140</v>
      </c>
      <c r="E190" s="40"/>
      <c r="F190" s="240" t="s">
        <v>645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140</v>
      </c>
      <c r="AU190" s="17" t="s">
        <v>82</v>
      </c>
    </row>
    <row r="191" s="14" customFormat="1">
      <c r="A191" s="14"/>
      <c r="B191" s="254"/>
      <c r="C191" s="255"/>
      <c r="D191" s="239" t="s">
        <v>141</v>
      </c>
      <c r="E191" s="256" t="s">
        <v>1</v>
      </c>
      <c r="F191" s="257" t="s">
        <v>628</v>
      </c>
      <c r="G191" s="255"/>
      <c r="H191" s="258">
        <v>8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141</v>
      </c>
      <c r="AU191" s="264" t="s">
        <v>82</v>
      </c>
      <c r="AV191" s="14" t="s">
        <v>82</v>
      </c>
      <c r="AW191" s="14" t="s">
        <v>30</v>
      </c>
      <c r="AX191" s="14" t="s">
        <v>80</v>
      </c>
      <c r="AY191" s="264" t="s">
        <v>132</v>
      </c>
    </row>
    <row r="192" s="2" customFormat="1" ht="16.5" customHeight="1">
      <c r="A192" s="38"/>
      <c r="B192" s="39"/>
      <c r="C192" s="276" t="s">
        <v>275</v>
      </c>
      <c r="D192" s="276" t="s">
        <v>260</v>
      </c>
      <c r="E192" s="277" t="s">
        <v>647</v>
      </c>
      <c r="F192" s="278" t="s">
        <v>648</v>
      </c>
      <c r="G192" s="279" t="s">
        <v>354</v>
      </c>
      <c r="H192" s="280">
        <v>8</v>
      </c>
      <c r="I192" s="281"/>
      <c r="J192" s="282">
        <f>ROUND(I192*H192,2)</f>
        <v>0</v>
      </c>
      <c r="K192" s="278" t="s">
        <v>147</v>
      </c>
      <c r="L192" s="283"/>
      <c r="M192" s="284" t="s">
        <v>1</v>
      </c>
      <c r="N192" s="285" t="s">
        <v>38</v>
      </c>
      <c r="O192" s="91"/>
      <c r="P192" s="235">
        <f>O192*H192</f>
        <v>0</v>
      </c>
      <c r="Q192" s="235">
        <v>0.00064000000000000005</v>
      </c>
      <c r="R192" s="235">
        <f>Q192*H192</f>
        <v>0.0051200000000000004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196</v>
      </c>
      <c r="AT192" s="237" t="s">
        <v>260</v>
      </c>
      <c r="AU192" s="237" t="s">
        <v>82</v>
      </c>
      <c r="AY192" s="17" t="s">
        <v>132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138</v>
      </c>
      <c r="BM192" s="237" t="s">
        <v>649</v>
      </c>
    </row>
    <row r="193" s="2" customFormat="1">
      <c r="A193" s="38"/>
      <c r="B193" s="39"/>
      <c r="C193" s="40"/>
      <c r="D193" s="239" t="s">
        <v>140</v>
      </c>
      <c r="E193" s="40"/>
      <c r="F193" s="240" t="s">
        <v>648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140</v>
      </c>
      <c r="AU193" s="17" t="s">
        <v>82</v>
      </c>
    </row>
    <row r="194" s="14" customFormat="1">
      <c r="A194" s="14"/>
      <c r="B194" s="254"/>
      <c r="C194" s="255"/>
      <c r="D194" s="239" t="s">
        <v>141</v>
      </c>
      <c r="E194" s="256" t="s">
        <v>1</v>
      </c>
      <c r="F194" s="257" t="s">
        <v>628</v>
      </c>
      <c r="G194" s="255"/>
      <c r="H194" s="258">
        <v>8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141</v>
      </c>
      <c r="AU194" s="264" t="s">
        <v>82</v>
      </c>
      <c r="AV194" s="14" t="s">
        <v>82</v>
      </c>
      <c r="AW194" s="14" t="s">
        <v>30</v>
      </c>
      <c r="AX194" s="14" t="s">
        <v>80</v>
      </c>
      <c r="AY194" s="264" t="s">
        <v>132</v>
      </c>
    </row>
    <row r="195" s="2" customFormat="1" ht="16.5" customHeight="1">
      <c r="A195" s="38"/>
      <c r="B195" s="39"/>
      <c r="C195" s="276" t="s">
        <v>284</v>
      </c>
      <c r="D195" s="276" t="s">
        <v>260</v>
      </c>
      <c r="E195" s="277" t="s">
        <v>650</v>
      </c>
      <c r="F195" s="278" t="s">
        <v>651</v>
      </c>
      <c r="G195" s="279" t="s">
        <v>354</v>
      </c>
      <c r="H195" s="280">
        <v>8</v>
      </c>
      <c r="I195" s="281"/>
      <c r="J195" s="282">
        <f>ROUND(I195*H195,2)</f>
        <v>0</v>
      </c>
      <c r="K195" s="278" t="s">
        <v>147</v>
      </c>
      <c r="L195" s="283"/>
      <c r="M195" s="284" t="s">
        <v>1</v>
      </c>
      <c r="N195" s="285" t="s">
        <v>38</v>
      </c>
      <c r="O195" s="91"/>
      <c r="P195" s="235">
        <f>O195*H195</f>
        <v>0</v>
      </c>
      <c r="Q195" s="235">
        <v>0.00054000000000000001</v>
      </c>
      <c r="R195" s="235">
        <f>Q195*H195</f>
        <v>0.0043200000000000001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196</v>
      </c>
      <c r="AT195" s="237" t="s">
        <v>260</v>
      </c>
      <c r="AU195" s="237" t="s">
        <v>82</v>
      </c>
      <c r="AY195" s="17" t="s">
        <v>132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138</v>
      </c>
      <c r="BM195" s="237" t="s">
        <v>652</v>
      </c>
    </row>
    <row r="196" s="2" customFormat="1">
      <c r="A196" s="38"/>
      <c r="B196" s="39"/>
      <c r="C196" s="40"/>
      <c r="D196" s="239" t="s">
        <v>140</v>
      </c>
      <c r="E196" s="40"/>
      <c r="F196" s="240" t="s">
        <v>651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140</v>
      </c>
      <c r="AU196" s="17" t="s">
        <v>82</v>
      </c>
    </row>
    <row r="197" s="14" customFormat="1">
      <c r="A197" s="14"/>
      <c r="B197" s="254"/>
      <c r="C197" s="255"/>
      <c r="D197" s="239" t="s">
        <v>141</v>
      </c>
      <c r="E197" s="256" t="s">
        <v>1</v>
      </c>
      <c r="F197" s="257" t="s">
        <v>628</v>
      </c>
      <c r="G197" s="255"/>
      <c r="H197" s="258">
        <v>8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141</v>
      </c>
      <c r="AU197" s="264" t="s">
        <v>82</v>
      </c>
      <c r="AV197" s="14" t="s">
        <v>82</v>
      </c>
      <c r="AW197" s="14" t="s">
        <v>30</v>
      </c>
      <c r="AX197" s="14" t="s">
        <v>80</v>
      </c>
      <c r="AY197" s="264" t="s">
        <v>132</v>
      </c>
    </row>
    <row r="198" s="2" customFormat="1" ht="16.5" customHeight="1">
      <c r="A198" s="38"/>
      <c r="B198" s="39"/>
      <c r="C198" s="276" t="s">
        <v>291</v>
      </c>
      <c r="D198" s="276" t="s">
        <v>260</v>
      </c>
      <c r="E198" s="277" t="s">
        <v>653</v>
      </c>
      <c r="F198" s="278" t="s">
        <v>654</v>
      </c>
      <c r="G198" s="279" t="s">
        <v>354</v>
      </c>
      <c r="H198" s="280">
        <v>8</v>
      </c>
      <c r="I198" s="281"/>
      <c r="J198" s="282">
        <f>ROUND(I198*H198,2)</f>
        <v>0</v>
      </c>
      <c r="K198" s="278" t="s">
        <v>147</v>
      </c>
      <c r="L198" s="283"/>
      <c r="M198" s="284" t="s">
        <v>1</v>
      </c>
      <c r="N198" s="285" t="s">
        <v>38</v>
      </c>
      <c r="O198" s="91"/>
      <c r="P198" s="235">
        <f>O198*H198</f>
        <v>0</v>
      </c>
      <c r="Q198" s="235">
        <v>0.00064000000000000005</v>
      </c>
      <c r="R198" s="235">
        <f>Q198*H198</f>
        <v>0.0051200000000000004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196</v>
      </c>
      <c r="AT198" s="237" t="s">
        <v>260</v>
      </c>
      <c r="AU198" s="237" t="s">
        <v>82</v>
      </c>
      <c r="AY198" s="17" t="s">
        <v>132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80</v>
      </c>
      <c r="BK198" s="238">
        <f>ROUND(I198*H198,2)</f>
        <v>0</v>
      </c>
      <c r="BL198" s="17" t="s">
        <v>138</v>
      </c>
      <c r="BM198" s="237" t="s">
        <v>655</v>
      </c>
    </row>
    <row r="199" s="2" customFormat="1">
      <c r="A199" s="38"/>
      <c r="B199" s="39"/>
      <c r="C199" s="40"/>
      <c r="D199" s="239" t="s">
        <v>140</v>
      </c>
      <c r="E199" s="40"/>
      <c r="F199" s="240" t="s">
        <v>654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140</v>
      </c>
      <c r="AU199" s="17" t="s">
        <v>82</v>
      </c>
    </row>
    <row r="200" s="14" customFormat="1">
      <c r="A200" s="14"/>
      <c r="B200" s="254"/>
      <c r="C200" s="255"/>
      <c r="D200" s="239" t="s">
        <v>141</v>
      </c>
      <c r="E200" s="256" t="s">
        <v>1</v>
      </c>
      <c r="F200" s="257" t="s">
        <v>656</v>
      </c>
      <c r="G200" s="255"/>
      <c r="H200" s="258">
        <v>8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141</v>
      </c>
      <c r="AU200" s="264" t="s">
        <v>82</v>
      </c>
      <c r="AV200" s="14" t="s">
        <v>82</v>
      </c>
      <c r="AW200" s="14" t="s">
        <v>30</v>
      </c>
      <c r="AX200" s="14" t="s">
        <v>80</v>
      </c>
      <c r="AY200" s="264" t="s">
        <v>132</v>
      </c>
    </row>
    <row r="201" s="12" customFormat="1" ht="22.8" customHeight="1">
      <c r="A201" s="12"/>
      <c r="B201" s="210"/>
      <c r="C201" s="211"/>
      <c r="D201" s="212" t="s">
        <v>72</v>
      </c>
      <c r="E201" s="224" t="s">
        <v>579</v>
      </c>
      <c r="F201" s="224" t="s">
        <v>580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SUM(P202:P203)</f>
        <v>0</v>
      </c>
      <c r="Q201" s="218"/>
      <c r="R201" s="219">
        <f>SUM(R202:R203)</f>
        <v>0</v>
      </c>
      <c r="S201" s="218"/>
      <c r="T201" s="220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80</v>
      </c>
      <c r="AT201" s="222" t="s">
        <v>72</v>
      </c>
      <c r="AU201" s="222" t="s">
        <v>80</v>
      </c>
      <c r="AY201" s="221" t="s">
        <v>132</v>
      </c>
      <c r="BK201" s="223">
        <f>SUM(BK202:BK203)</f>
        <v>0</v>
      </c>
    </row>
    <row r="202" s="2" customFormat="1" ht="24.15" customHeight="1">
      <c r="A202" s="38"/>
      <c r="B202" s="39"/>
      <c r="C202" s="226" t="s">
        <v>297</v>
      </c>
      <c r="D202" s="226" t="s">
        <v>134</v>
      </c>
      <c r="E202" s="227" t="s">
        <v>657</v>
      </c>
      <c r="F202" s="228" t="s">
        <v>658</v>
      </c>
      <c r="G202" s="229" t="s">
        <v>230</v>
      </c>
      <c r="H202" s="230">
        <v>0.53000000000000003</v>
      </c>
      <c r="I202" s="231"/>
      <c r="J202" s="232">
        <f>ROUND(I202*H202,2)</f>
        <v>0</v>
      </c>
      <c r="K202" s="228" t="s">
        <v>147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138</v>
      </c>
      <c r="AT202" s="237" t="s">
        <v>134</v>
      </c>
      <c r="AU202" s="237" t="s">
        <v>82</v>
      </c>
      <c r="AY202" s="17" t="s">
        <v>132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138</v>
      </c>
      <c r="BM202" s="237" t="s">
        <v>659</v>
      </c>
    </row>
    <row r="203" s="2" customFormat="1">
      <c r="A203" s="38"/>
      <c r="B203" s="39"/>
      <c r="C203" s="40"/>
      <c r="D203" s="239" t="s">
        <v>140</v>
      </c>
      <c r="E203" s="40"/>
      <c r="F203" s="240" t="s">
        <v>660</v>
      </c>
      <c r="G203" s="40"/>
      <c r="H203" s="40"/>
      <c r="I203" s="241"/>
      <c r="J203" s="40"/>
      <c r="K203" s="40"/>
      <c r="L203" s="44"/>
      <c r="M203" s="286"/>
      <c r="N203" s="287"/>
      <c r="O203" s="288"/>
      <c r="P203" s="288"/>
      <c r="Q203" s="288"/>
      <c r="R203" s="288"/>
      <c r="S203" s="288"/>
      <c r="T203" s="289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82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JVlH8pXAvYVjcFOvAlRkpS0I4s0RT5n35ZrB4xBqwwb7e36WmSHC3R/1oaNDN5+tG5uyn4CbAmwb8kQ+5TcvGQ==" hashValue="PBxTtKVMTbLUWgJowFJEBmxYirTvYVpz+6sMctoYSafZ67FGlSKQQAbxVdGL7rNvY5jL+Y8umdMyF8d1t3kokg==" algorithmName="SHA-512" password="CC35"/>
  <autoFilter ref="C124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Horní Bříza, stavební úpravy křižovatky silnic III/1804 a III/1806, SO 300 Vodohospodářské objekty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661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662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6. 10. 2025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ROUND((SUM(BE126:BE314)),  2)</f>
        <v>0</v>
      </c>
      <c r="G35" s="38"/>
      <c r="H35" s="38"/>
      <c r="I35" s="164">
        <v>0.20999999999999999</v>
      </c>
      <c r="J35" s="163">
        <f>ROUND(((SUM(BE126:BE314))*I35),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ROUND((SUM(BF126:BF314)),  2)</f>
        <v>0</v>
      </c>
      <c r="G36" s="38"/>
      <c r="H36" s="38"/>
      <c r="I36" s="164">
        <v>0.12</v>
      </c>
      <c r="J36" s="163">
        <f>ROUND(((SUM(BF126:BF314))*I36),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ROUND((SUM(BG126:BG314)),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ROUND((SUM(BH126:BH314)),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ROUND((SUM(BI126:BI314)),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Horní Bříza, stavební úpravy křižovatky silnic III/1804 a III/1806, SO 300 Vodohospodářské objekty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02.1. - SO 330.1 Vodovod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6. 10. 2025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106</v>
      </c>
      <c r="D96" s="185"/>
      <c r="E96" s="185"/>
      <c r="F96" s="185"/>
      <c r="G96" s="185"/>
      <c r="H96" s="185"/>
      <c r="I96" s="185"/>
      <c r="J96" s="186" t="s">
        <v>107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108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88"/>
      <c r="C99" s="189"/>
      <c r="D99" s="190" t="s">
        <v>110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111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112</v>
      </c>
      <c r="E101" s="196"/>
      <c r="F101" s="196"/>
      <c r="G101" s="196"/>
      <c r="H101" s="196"/>
      <c r="I101" s="196"/>
      <c r="J101" s="197">
        <f>J180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113</v>
      </c>
      <c r="E102" s="196"/>
      <c r="F102" s="196"/>
      <c r="G102" s="196"/>
      <c r="H102" s="196"/>
      <c r="I102" s="196"/>
      <c r="J102" s="197">
        <f>J192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114</v>
      </c>
      <c r="E103" s="196"/>
      <c r="F103" s="196"/>
      <c r="G103" s="196"/>
      <c r="H103" s="196"/>
      <c r="I103" s="196"/>
      <c r="J103" s="197">
        <f>J307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116</v>
      </c>
      <c r="E104" s="196"/>
      <c r="F104" s="196"/>
      <c r="G104" s="196"/>
      <c r="H104" s="196"/>
      <c r="I104" s="196"/>
      <c r="J104" s="197">
        <f>J312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83" t="str">
        <f>E7</f>
        <v>Horní Bříza, stavební úpravy křižovatky silnic III/1804 a III/1806, SO 300 Vodohospodářské objekty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101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661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02.1. - SO 330.1 Vodovod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6. 10. 2025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118</v>
      </c>
      <c r="D125" s="202" t="s">
        <v>58</v>
      </c>
      <c r="E125" s="202" t="s">
        <v>54</v>
      </c>
      <c r="F125" s="202" t="s">
        <v>55</v>
      </c>
      <c r="G125" s="202" t="s">
        <v>119</v>
      </c>
      <c r="H125" s="202" t="s">
        <v>120</v>
      </c>
      <c r="I125" s="202" t="s">
        <v>121</v>
      </c>
      <c r="J125" s="202" t="s">
        <v>107</v>
      </c>
      <c r="K125" s="203" t="s">
        <v>122</v>
      </c>
      <c r="L125" s="204"/>
      <c r="M125" s="100" t="s">
        <v>1</v>
      </c>
      <c r="N125" s="101" t="s">
        <v>37</v>
      </c>
      <c r="O125" s="101" t="s">
        <v>123</v>
      </c>
      <c r="P125" s="101" t="s">
        <v>124</v>
      </c>
      <c r="Q125" s="101" t="s">
        <v>125</v>
      </c>
      <c r="R125" s="101" t="s">
        <v>126</v>
      </c>
      <c r="S125" s="101" t="s">
        <v>127</v>
      </c>
      <c r="T125" s="102" t="s">
        <v>128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129</v>
      </c>
      <c r="D126" s="40"/>
      <c r="E126" s="40"/>
      <c r="F126" s="40"/>
      <c r="G126" s="40"/>
      <c r="H126" s="40"/>
      <c r="I126" s="40"/>
      <c r="J126" s="205">
        <f>BK126</f>
        <v>0</v>
      </c>
      <c r="K126" s="40"/>
      <c r="L126" s="44"/>
      <c r="M126" s="103"/>
      <c r="N126" s="206"/>
      <c r="O126" s="104"/>
      <c r="P126" s="207">
        <f>P127</f>
        <v>0</v>
      </c>
      <c r="Q126" s="104"/>
      <c r="R126" s="207">
        <f>R127</f>
        <v>36.768664999999999</v>
      </c>
      <c r="S126" s="104"/>
      <c r="T126" s="208">
        <f>T127</f>
        <v>0.0048900000000000002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109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130</v>
      </c>
      <c r="F127" s="213" t="s">
        <v>131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P128+P180+P192+P307+P312</f>
        <v>0</v>
      </c>
      <c r="Q127" s="218"/>
      <c r="R127" s="219">
        <f>R128+R180+R192+R307+R312</f>
        <v>36.768664999999999</v>
      </c>
      <c r="S127" s="218"/>
      <c r="T127" s="220">
        <f>T128+T180+T192+T307+T312</f>
        <v>0.0048900000000000002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132</v>
      </c>
      <c r="BK127" s="223">
        <f>BK128+BK180+BK192+BK307+BK312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80</v>
      </c>
      <c r="F128" s="224" t="s">
        <v>133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SUM(P129:P179)</f>
        <v>0</v>
      </c>
      <c r="Q128" s="218"/>
      <c r="R128" s="219">
        <f>SUM(R129:R179)</f>
        <v>0.41676000000000002</v>
      </c>
      <c r="S128" s="218"/>
      <c r="T128" s="220">
        <f>SUM(T129:T179)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132</v>
      </c>
      <c r="BK128" s="223">
        <f>SUM(BK129:BK179)</f>
        <v>0</v>
      </c>
    </row>
    <row r="129" s="2" customFormat="1" ht="24.15" customHeight="1">
      <c r="A129" s="38"/>
      <c r="B129" s="39"/>
      <c r="C129" s="226" t="s">
        <v>80</v>
      </c>
      <c r="D129" s="226" t="s">
        <v>134</v>
      </c>
      <c r="E129" s="227" t="s">
        <v>144</v>
      </c>
      <c r="F129" s="228" t="s">
        <v>145</v>
      </c>
      <c r="G129" s="229" t="s">
        <v>146</v>
      </c>
      <c r="H129" s="230">
        <v>40</v>
      </c>
      <c r="I129" s="231"/>
      <c r="J129" s="232">
        <f>ROUND(I129*H129,2)</f>
        <v>0</v>
      </c>
      <c r="K129" s="228" t="s">
        <v>147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3.0000000000000001E-05</v>
      </c>
      <c r="R129" s="235">
        <f>Q129*H129</f>
        <v>0.0012000000000000001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138</v>
      </c>
      <c r="AT129" s="237" t="s">
        <v>134</v>
      </c>
      <c r="AU129" s="237" t="s">
        <v>82</v>
      </c>
      <c r="AY129" s="17" t="s">
        <v>132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138</v>
      </c>
      <c r="BM129" s="237" t="s">
        <v>663</v>
      </c>
    </row>
    <row r="130" s="2" customFormat="1">
      <c r="A130" s="38"/>
      <c r="B130" s="39"/>
      <c r="C130" s="40"/>
      <c r="D130" s="239" t="s">
        <v>140</v>
      </c>
      <c r="E130" s="40"/>
      <c r="F130" s="240" t="s">
        <v>145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140</v>
      </c>
      <c r="AU130" s="17" t="s">
        <v>82</v>
      </c>
    </row>
    <row r="131" s="14" customFormat="1">
      <c r="A131" s="14"/>
      <c r="B131" s="254"/>
      <c r="C131" s="255"/>
      <c r="D131" s="239" t="s">
        <v>141</v>
      </c>
      <c r="E131" s="256" t="s">
        <v>1</v>
      </c>
      <c r="F131" s="257" t="s">
        <v>664</v>
      </c>
      <c r="G131" s="255"/>
      <c r="H131" s="258">
        <v>40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141</v>
      </c>
      <c r="AU131" s="264" t="s">
        <v>82</v>
      </c>
      <c r="AV131" s="14" t="s">
        <v>82</v>
      </c>
      <c r="AW131" s="14" t="s">
        <v>30</v>
      </c>
      <c r="AX131" s="14" t="s">
        <v>80</v>
      </c>
      <c r="AY131" s="264" t="s">
        <v>132</v>
      </c>
    </row>
    <row r="132" s="2" customFormat="1" ht="24.15" customHeight="1">
      <c r="A132" s="38"/>
      <c r="B132" s="39"/>
      <c r="C132" s="226" t="s">
        <v>82</v>
      </c>
      <c r="D132" s="226" t="s">
        <v>134</v>
      </c>
      <c r="E132" s="227" t="s">
        <v>152</v>
      </c>
      <c r="F132" s="228" t="s">
        <v>153</v>
      </c>
      <c r="G132" s="229" t="s">
        <v>154</v>
      </c>
      <c r="H132" s="230">
        <v>20</v>
      </c>
      <c r="I132" s="231"/>
      <c r="J132" s="232">
        <f>ROUND(I132*H132,2)</f>
        <v>0</v>
      </c>
      <c r="K132" s="228" t="s">
        <v>147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138</v>
      </c>
      <c r="AT132" s="237" t="s">
        <v>134</v>
      </c>
      <c r="AU132" s="237" t="s">
        <v>82</v>
      </c>
      <c r="AY132" s="17" t="s">
        <v>132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138</v>
      </c>
      <c r="BM132" s="237" t="s">
        <v>665</v>
      </c>
    </row>
    <row r="133" s="2" customFormat="1">
      <c r="A133" s="38"/>
      <c r="B133" s="39"/>
      <c r="C133" s="40"/>
      <c r="D133" s="239" t="s">
        <v>140</v>
      </c>
      <c r="E133" s="40"/>
      <c r="F133" s="240" t="s">
        <v>153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140</v>
      </c>
      <c r="AU133" s="17" t="s">
        <v>82</v>
      </c>
    </row>
    <row r="134" s="14" customFormat="1">
      <c r="A134" s="14"/>
      <c r="B134" s="254"/>
      <c r="C134" s="255"/>
      <c r="D134" s="239" t="s">
        <v>141</v>
      </c>
      <c r="E134" s="256" t="s">
        <v>1</v>
      </c>
      <c r="F134" s="257" t="s">
        <v>666</v>
      </c>
      <c r="G134" s="255"/>
      <c r="H134" s="258">
        <v>20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141</v>
      </c>
      <c r="AU134" s="264" t="s">
        <v>82</v>
      </c>
      <c r="AV134" s="14" t="s">
        <v>82</v>
      </c>
      <c r="AW134" s="14" t="s">
        <v>30</v>
      </c>
      <c r="AX134" s="14" t="s">
        <v>80</v>
      </c>
      <c r="AY134" s="264" t="s">
        <v>132</v>
      </c>
    </row>
    <row r="135" s="2" customFormat="1" ht="24.15" customHeight="1">
      <c r="A135" s="38"/>
      <c r="B135" s="39"/>
      <c r="C135" s="226" t="s">
        <v>151</v>
      </c>
      <c r="D135" s="226" t="s">
        <v>134</v>
      </c>
      <c r="E135" s="227" t="s">
        <v>667</v>
      </c>
      <c r="F135" s="228" t="s">
        <v>668</v>
      </c>
      <c r="G135" s="229" t="s">
        <v>160</v>
      </c>
      <c r="H135" s="230">
        <v>1.2</v>
      </c>
      <c r="I135" s="231"/>
      <c r="J135" s="232">
        <f>ROUND(I135*H135,2)</f>
        <v>0</v>
      </c>
      <c r="K135" s="228" t="s">
        <v>147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0.036900000000000002</v>
      </c>
      <c r="R135" s="235">
        <f>Q135*H135</f>
        <v>0.04428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138</v>
      </c>
      <c r="AT135" s="237" t="s">
        <v>134</v>
      </c>
      <c r="AU135" s="237" t="s">
        <v>82</v>
      </c>
      <c r="AY135" s="17" t="s">
        <v>132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138</v>
      </c>
      <c r="BM135" s="237" t="s">
        <v>669</v>
      </c>
    </row>
    <row r="136" s="2" customFormat="1">
      <c r="A136" s="38"/>
      <c r="B136" s="39"/>
      <c r="C136" s="40"/>
      <c r="D136" s="239" t="s">
        <v>140</v>
      </c>
      <c r="E136" s="40"/>
      <c r="F136" s="240" t="s">
        <v>670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82</v>
      </c>
    </row>
    <row r="137" s="14" customFormat="1">
      <c r="A137" s="14"/>
      <c r="B137" s="254"/>
      <c r="C137" s="255"/>
      <c r="D137" s="239" t="s">
        <v>141</v>
      </c>
      <c r="E137" s="256" t="s">
        <v>1</v>
      </c>
      <c r="F137" s="257" t="s">
        <v>671</v>
      </c>
      <c r="G137" s="255"/>
      <c r="H137" s="258">
        <v>1.2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4" t="s">
        <v>141</v>
      </c>
      <c r="AU137" s="264" t="s">
        <v>82</v>
      </c>
      <c r="AV137" s="14" t="s">
        <v>82</v>
      </c>
      <c r="AW137" s="14" t="s">
        <v>30</v>
      </c>
      <c r="AX137" s="14" t="s">
        <v>80</v>
      </c>
      <c r="AY137" s="264" t="s">
        <v>132</v>
      </c>
    </row>
    <row r="138" s="2" customFormat="1" ht="24.15" customHeight="1">
      <c r="A138" s="38"/>
      <c r="B138" s="39"/>
      <c r="C138" s="226" t="s">
        <v>138</v>
      </c>
      <c r="D138" s="226" t="s">
        <v>134</v>
      </c>
      <c r="E138" s="227" t="s">
        <v>672</v>
      </c>
      <c r="F138" s="228" t="s">
        <v>673</v>
      </c>
      <c r="G138" s="229" t="s">
        <v>173</v>
      </c>
      <c r="H138" s="230">
        <v>1.8</v>
      </c>
      <c r="I138" s="231"/>
      <c r="J138" s="232">
        <f>ROUND(I138*H138,2)</f>
        <v>0</v>
      </c>
      <c r="K138" s="228" t="s">
        <v>147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138</v>
      </c>
      <c r="AT138" s="237" t="s">
        <v>134</v>
      </c>
      <c r="AU138" s="237" t="s">
        <v>82</v>
      </c>
      <c r="AY138" s="17" t="s">
        <v>132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138</v>
      </c>
      <c r="BM138" s="237" t="s">
        <v>674</v>
      </c>
    </row>
    <row r="139" s="2" customFormat="1">
      <c r="A139" s="38"/>
      <c r="B139" s="39"/>
      <c r="C139" s="40"/>
      <c r="D139" s="239" t="s">
        <v>140</v>
      </c>
      <c r="E139" s="40"/>
      <c r="F139" s="240" t="s">
        <v>673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140</v>
      </c>
      <c r="AU139" s="17" t="s">
        <v>82</v>
      </c>
    </row>
    <row r="140" s="13" customFormat="1">
      <c r="A140" s="13"/>
      <c r="B140" s="244"/>
      <c r="C140" s="245"/>
      <c r="D140" s="239" t="s">
        <v>141</v>
      </c>
      <c r="E140" s="246" t="s">
        <v>1</v>
      </c>
      <c r="F140" s="247" t="s">
        <v>675</v>
      </c>
      <c r="G140" s="245"/>
      <c r="H140" s="246" t="s">
        <v>1</v>
      </c>
      <c r="I140" s="248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141</v>
      </c>
      <c r="AU140" s="253" t="s">
        <v>82</v>
      </c>
      <c r="AV140" s="13" t="s">
        <v>80</v>
      </c>
      <c r="AW140" s="13" t="s">
        <v>30</v>
      </c>
      <c r="AX140" s="13" t="s">
        <v>73</v>
      </c>
      <c r="AY140" s="253" t="s">
        <v>132</v>
      </c>
    </row>
    <row r="141" s="14" customFormat="1">
      <c r="A141" s="14"/>
      <c r="B141" s="254"/>
      <c r="C141" s="255"/>
      <c r="D141" s="239" t="s">
        <v>141</v>
      </c>
      <c r="E141" s="256" t="s">
        <v>1</v>
      </c>
      <c r="F141" s="257" t="s">
        <v>676</v>
      </c>
      <c r="G141" s="255"/>
      <c r="H141" s="258">
        <v>1.8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4" t="s">
        <v>141</v>
      </c>
      <c r="AU141" s="264" t="s">
        <v>82</v>
      </c>
      <c r="AV141" s="14" t="s">
        <v>82</v>
      </c>
      <c r="AW141" s="14" t="s">
        <v>30</v>
      </c>
      <c r="AX141" s="14" t="s">
        <v>80</v>
      </c>
      <c r="AY141" s="264" t="s">
        <v>132</v>
      </c>
    </row>
    <row r="142" s="2" customFormat="1" ht="33" customHeight="1">
      <c r="A142" s="38"/>
      <c r="B142" s="39"/>
      <c r="C142" s="226" t="s">
        <v>165</v>
      </c>
      <c r="D142" s="226" t="s">
        <v>134</v>
      </c>
      <c r="E142" s="227" t="s">
        <v>587</v>
      </c>
      <c r="F142" s="228" t="s">
        <v>588</v>
      </c>
      <c r="G142" s="229" t="s">
        <v>173</v>
      </c>
      <c r="H142" s="230">
        <v>180</v>
      </c>
      <c r="I142" s="231"/>
      <c r="J142" s="232">
        <f>ROUND(I142*H142,2)</f>
        <v>0</v>
      </c>
      <c r="K142" s="228" t="s">
        <v>147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138</v>
      </c>
      <c r="AT142" s="237" t="s">
        <v>134</v>
      </c>
      <c r="AU142" s="237" t="s">
        <v>82</v>
      </c>
      <c r="AY142" s="17" t="s">
        <v>132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138</v>
      </c>
      <c r="BM142" s="237" t="s">
        <v>677</v>
      </c>
    </row>
    <row r="143" s="2" customFormat="1">
      <c r="A143" s="38"/>
      <c r="B143" s="39"/>
      <c r="C143" s="40"/>
      <c r="D143" s="239" t="s">
        <v>140</v>
      </c>
      <c r="E143" s="40"/>
      <c r="F143" s="240" t="s">
        <v>590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140</v>
      </c>
      <c r="AU143" s="17" t="s">
        <v>82</v>
      </c>
    </row>
    <row r="144" s="14" customFormat="1">
      <c r="A144" s="14"/>
      <c r="B144" s="254"/>
      <c r="C144" s="255"/>
      <c r="D144" s="239" t="s">
        <v>141</v>
      </c>
      <c r="E144" s="256" t="s">
        <v>1</v>
      </c>
      <c r="F144" s="257" t="s">
        <v>678</v>
      </c>
      <c r="G144" s="255"/>
      <c r="H144" s="258">
        <v>221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141</v>
      </c>
      <c r="AU144" s="264" t="s">
        <v>82</v>
      </c>
      <c r="AV144" s="14" t="s">
        <v>82</v>
      </c>
      <c r="AW144" s="14" t="s">
        <v>30</v>
      </c>
      <c r="AX144" s="14" t="s">
        <v>73</v>
      </c>
      <c r="AY144" s="264" t="s">
        <v>132</v>
      </c>
    </row>
    <row r="145" s="14" customFormat="1">
      <c r="A145" s="14"/>
      <c r="B145" s="254"/>
      <c r="C145" s="255"/>
      <c r="D145" s="239" t="s">
        <v>141</v>
      </c>
      <c r="E145" s="256" t="s">
        <v>1</v>
      </c>
      <c r="F145" s="257" t="s">
        <v>679</v>
      </c>
      <c r="G145" s="255"/>
      <c r="H145" s="258">
        <v>-65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141</v>
      </c>
      <c r="AU145" s="264" t="s">
        <v>82</v>
      </c>
      <c r="AV145" s="14" t="s">
        <v>82</v>
      </c>
      <c r="AW145" s="14" t="s">
        <v>30</v>
      </c>
      <c r="AX145" s="14" t="s">
        <v>73</v>
      </c>
      <c r="AY145" s="264" t="s">
        <v>132</v>
      </c>
    </row>
    <row r="146" s="14" customFormat="1">
      <c r="A146" s="14"/>
      <c r="B146" s="254"/>
      <c r="C146" s="255"/>
      <c r="D146" s="239" t="s">
        <v>141</v>
      </c>
      <c r="E146" s="256" t="s">
        <v>1</v>
      </c>
      <c r="F146" s="257" t="s">
        <v>680</v>
      </c>
      <c r="G146" s="255"/>
      <c r="H146" s="258">
        <v>24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141</v>
      </c>
      <c r="AU146" s="264" t="s">
        <v>82</v>
      </c>
      <c r="AV146" s="14" t="s">
        <v>82</v>
      </c>
      <c r="AW146" s="14" t="s">
        <v>30</v>
      </c>
      <c r="AX146" s="14" t="s">
        <v>73</v>
      </c>
      <c r="AY146" s="264" t="s">
        <v>132</v>
      </c>
    </row>
    <row r="147" s="15" customFormat="1">
      <c r="A147" s="15"/>
      <c r="B147" s="265"/>
      <c r="C147" s="266"/>
      <c r="D147" s="239" t="s">
        <v>141</v>
      </c>
      <c r="E147" s="267" t="s">
        <v>1</v>
      </c>
      <c r="F147" s="268" t="s">
        <v>195</v>
      </c>
      <c r="G147" s="266"/>
      <c r="H147" s="269">
        <v>180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5" t="s">
        <v>141</v>
      </c>
      <c r="AU147" s="275" t="s">
        <v>82</v>
      </c>
      <c r="AV147" s="15" t="s">
        <v>138</v>
      </c>
      <c r="AW147" s="15" t="s">
        <v>30</v>
      </c>
      <c r="AX147" s="15" t="s">
        <v>80</v>
      </c>
      <c r="AY147" s="275" t="s">
        <v>132</v>
      </c>
    </row>
    <row r="148" s="2" customFormat="1" ht="21.75" customHeight="1">
      <c r="A148" s="38"/>
      <c r="B148" s="39"/>
      <c r="C148" s="226" t="s">
        <v>170</v>
      </c>
      <c r="D148" s="226" t="s">
        <v>134</v>
      </c>
      <c r="E148" s="227" t="s">
        <v>681</v>
      </c>
      <c r="F148" s="228" t="s">
        <v>682</v>
      </c>
      <c r="G148" s="229" t="s">
        <v>199</v>
      </c>
      <c r="H148" s="230">
        <v>442</v>
      </c>
      <c r="I148" s="231"/>
      <c r="J148" s="232">
        <f>ROUND(I148*H148,2)</f>
        <v>0</v>
      </c>
      <c r="K148" s="228" t="s">
        <v>147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0.00084000000000000003</v>
      </c>
      <c r="R148" s="235">
        <f>Q148*H148</f>
        <v>0.37128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138</v>
      </c>
      <c r="AT148" s="237" t="s">
        <v>134</v>
      </c>
      <c r="AU148" s="237" t="s">
        <v>82</v>
      </c>
      <c r="AY148" s="17" t="s">
        <v>132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138</v>
      </c>
      <c r="BM148" s="237" t="s">
        <v>683</v>
      </c>
    </row>
    <row r="149" s="2" customFormat="1">
      <c r="A149" s="38"/>
      <c r="B149" s="39"/>
      <c r="C149" s="40"/>
      <c r="D149" s="239" t="s">
        <v>140</v>
      </c>
      <c r="E149" s="40"/>
      <c r="F149" s="240" t="s">
        <v>682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82</v>
      </c>
    </row>
    <row r="150" s="14" customFormat="1">
      <c r="A150" s="14"/>
      <c r="B150" s="254"/>
      <c r="C150" s="255"/>
      <c r="D150" s="239" t="s">
        <v>141</v>
      </c>
      <c r="E150" s="256" t="s">
        <v>1</v>
      </c>
      <c r="F150" s="257" t="s">
        <v>684</v>
      </c>
      <c r="G150" s="255"/>
      <c r="H150" s="258">
        <v>442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141</v>
      </c>
      <c r="AU150" s="264" t="s">
        <v>82</v>
      </c>
      <c r="AV150" s="14" t="s">
        <v>82</v>
      </c>
      <c r="AW150" s="14" t="s">
        <v>30</v>
      </c>
      <c r="AX150" s="14" t="s">
        <v>80</v>
      </c>
      <c r="AY150" s="264" t="s">
        <v>132</v>
      </c>
    </row>
    <row r="151" s="2" customFormat="1" ht="24.15" customHeight="1">
      <c r="A151" s="38"/>
      <c r="B151" s="39"/>
      <c r="C151" s="226" t="s">
        <v>178</v>
      </c>
      <c r="D151" s="226" t="s">
        <v>134</v>
      </c>
      <c r="E151" s="227" t="s">
        <v>685</v>
      </c>
      <c r="F151" s="228" t="s">
        <v>686</v>
      </c>
      <c r="G151" s="229" t="s">
        <v>199</v>
      </c>
      <c r="H151" s="230">
        <v>442</v>
      </c>
      <c r="I151" s="231"/>
      <c r="J151" s="232">
        <f>ROUND(I151*H151,2)</f>
        <v>0</v>
      </c>
      <c r="K151" s="228" t="s">
        <v>147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138</v>
      </c>
      <c r="AT151" s="237" t="s">
        <v>134</v>
      </c>
      <c r="AU151" s="237" t="s">
        <v>82</v>
      </c>
      <c r="AY151" s="17" t="s">
        <v>132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138</v>
      </c>
      <c r="BM151" s="237" t="s">
        <v>687</v>
      </c>
    </row>
    <row r="152" s="2" customFormat="1">
      <c r="A152" s="38"/>
      <c r="B152" s="39"/>
      <c r="C152" s="40"/>
      <c r="D152" s="239" t="s">
        <v>140</v>
      </c>
      <c r="E152" s="40"/>
      <c r="F152" s="240" t="s">
        <v>686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140</v>
      </c>
      <c r="AU152" s="17" t="s">
        <v>82</v>
      </c>
    </row>
    <row r="153" s="14" customFormat="1">
      <c r="A153" s="14"/>
      <c r="B153" s="254"/>
      <c r="C153" s="255"/>
      <c r="D153" s="239" t="s">
        <v>141</v>
      </c>
      <c r="E153" s="256" t="s">
        <v>1</v>
      </c>
      <c r="F153" s="257" t="s">
        <v>688</v>
      </c>
      <c r="G153" s="255"/>
      <c r="H153" s="258">
        <v>442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141</v>
      </c>
      <c r="AU153" s="264" t="s">
        <v>82</v>
      </c>
      <c r="AV153" s="14" t="s">
        <v>82</v>
      </c>
      <c r="AW153" s="14" t="s">
        <v>30</v>
      </c>
      <c r="AX153" s="14" t="s">
        <v>80</v>
      </c>
      <c r="AY153" s="264" t="s">
        <v>132</v>
      </c>
    </row>
    <row r="154" s="2" customFormat="1" ht="33" customHeight="1">
      <c r="A154" s="38"/>
      <c r="B154" s="39"/>
      <c r="C154" s="226" t="s">
        <v>196</v>
      </c>
      <c r="D154" s="226" t="s">
        <v>134</v>
      </c>
      <c r="E154" s="227" t="s">
        <v>215</v>
      </c>
      <c r="F154" s="228" t="s">
        <v>689</v>
      </c>
      <c r="G154" s="229" t="s">
        <v>173</v>
      </c>
      <c r="H154" s="230">
        <v>180</v>
      </c>
      <c r="I154" s="231"/>
      <c r="J154" s="232">
        <f>ROUND(I154*H154,2)</f>
        <v>0</v>
      </c>
      <c r="K154" s="228" t="s">
        <v>147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138</v>
      </c>
      <c r="AT154" s="237" t="s">
        <v>134</v>
      </c>
      <c r="AU154" s="237" t="s">
        <v>82</v>
      </c>
      <c r="AY154" s="17" t="s">
        <v>132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138</v>
      </c>
      <c r="BM154" s="237" t="s">
        <v>690</v>
      </c>
    </row>
    <row r="155" s="2" customFormat="1">
      <c r="A155" s="38"/>
      <c r="B155" s="39"/>
      <c r="C155" s="40"/>
      <c r="D155" s="239" t="s">
        <v>140</v>
      </c>
      <c r="E155" s="40"/>
      <c r="F155" s="240" t="s">
        <v>218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140</v>
      </c>
      <c r="AU155" s="17" t="s">
        <v>82</v>
      </c>
    </row>
    <row r="156" s="13" customFormat="1">
      <c r="A156" s="13"/>
      <c r="B156" s="244"/>
      <c r="C156" s="245"/>
      <c r="D156" s="239" t="s">
        <v>141</v>
      </c>
      <c r="E156" s="246" t="s">
        <v>1</v>
      </c>
      <c r="F156" s="247" t="s">
        <v>219</v>
      </c>
      <c r="G156" s="245"/>
      <c r="H156" s="246" t="s">
        <v>1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141</v>
      </c>
      <c r="AU156" s="253" t="s">
        <v>82</v>
      </c>
      <c r="AV156" s="13" t="s">
        <v>80</v>
      </c>
      <c r="AW156" s="13" t="s">
        <v>30</v>
      </c>
      <c r="AX156" s="13" t="s">
        <v>73</v>
      </c>
      <c r="AY156" s="253" t="s">
        <v>132</v>
      </c>
    </row>
    <row r="157" s="14" customFormat="1">
      <c r="A157" s="14"/>
      <c r="B157" s="254"/>
      <c r="C157" s="255"/>
      <c r="D157" s="239" t="s">
        <v>141</v>
      </c>
      <c r="E157" s="256" t="s">
        <v>1</v>
      </c>
      <c r="F157" s="257" t="s">
        <v>691</v>
      </c>
      <c r="G157" s="255"/>
      <c r="H157" s="258">
        <v>180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141</v>
      </c>
      <c r="AU157" s="264" t="s">
        <v>82</v>
      </c>
      <c r="AV157" s="14" t="s">
        <v>82</v>
      </c>
      <c r="AW157" s="14" t="s">
        <v>30</v>
      </c>
      <c r="AX157" s="14" t="s">
        <v>80</v>
      </c>
      <c r="AY157" s="264" t="s">
        <v>132</v>
      </c>
    </row>
    <row r="158" s="2" customFormat="1" ht="37.8" customHeight="1">
      <c r="A158" s="38"/>
      <c r="B158" s="39"/>
      <c r="C158" s="226" t="s">
        <v>208</v>
      </c>
      <c r="D158" s="226" t="s">
        <v>134</v>
      </c>
      <c r="E158" s="227" t="s">
        <v>222</v>
      </c>
      <c r="F158" s="228" t="s">
        <v>223</v>
      </c>
      <c r="G158" s="229" t="s">
        <v>173</v>
      </c>
      <c r="H158" s="230">
        <v>2700</v>
      </c>
      <c r="I158" s="231"/>
      <c r="J158" s="232">
        <f>ROUND(I158*H158,2)</f>
        <v>0</v>
      </c>
      <c r="K158" s="228" t="s">
        <v>147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138</v>
      </c>
      <c r="AT158" s="237" t="s">
        <v>134</v>
      </c>
      <c r="AU158" s="237" t="s">
        <v>82</v>
      </c>
      <c r="AY158" s="17" t="s">
        <v>132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80</v>
      </c>
      <c r="BK158" s="238">
        <f>ROUND(I158*H158,2)</f>
        <v>0</v>
      </c>
      <c r="BL158" s="17" t="s">
        <v>138</v>
      </c>
      <c r="BM158" s="237" t="s">
        <v>692</v>
      </c>
    </row>
    <row r="159" s="2" customFormat="1">
      <c r="A159" s="38"/>
      <c r="B159" s="39"/>
      <c r="C159" s="40"/>
      <c r="D159" s="239" t="s">
        <v>140</v>
      </c>
      <c r="E159" s="40"/>
      <c r="F159" s="240" t="s">
        <v>225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140</v>
      </c>
      <c r="AU159" s="17" t="s">
        <v>82</v>
      </c>
    </row>
    <row r="160" s="14" customFormat="1">
      <c r="A160" s="14"/>
      <c r="B160" s="254"/>
      <c r="C160" s="255"/>
      <c r="D160" s="239" t="s">
        <v>141</v>
      </c>
      <c r="E160" s="256" t="s">
        <v>1</v>
      </c>
      <c r="F160" s="257" t="s">
        <v>693</v>
      </c>
      <c r="G160" s="255"/>
      <c r="H160" s="258">
        <v>2700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141</v>
      </c>
      <c r="AU160" s="264" t="s">
        <v>82</v>
      </c>
      <c r="AV160" s="14" t="s">
        <v>82</v>
      </c>
      <c r="AW160" s="14" t="s">
        <v>30</v>
      </c>
      <c r="AX160" s="14" t="s">
        <v>80</v>
      </c>
      <c r="AY160" s="264" t="s">
        <v>132</v>
      </c>
    </row>
    <row r="161" s="2" customFormat="1" ht="33" customHeight="1">
      <c r="A161" s="38"/>
      <c r="B161" s="39"/>
      <c r="C161" s="226" t="s">
        <v>214</v>
      </c>
      <c r="D161" s="226" t="s">
        <v>134</v>
      </c>
      <c r="E161" s="227" t="s">
        <v>228</v>
      </c>
      <c r="F161" s="228" t="s">
        <v>229</v>
      </c>
      <c r="G161" s="229" t="s">
        <v>230</v>
      </c>
      <c r="H161" s="230">
        <v>288</v>
      </c>
      <c r="I161" s="231"/>
      <c r="J161" s="232">
        <f>ROUND(I161*H161,2)</f>
        <v>0</v>
      </c>
      <c r="K161" s="228" t="s">
        <v>147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138</v>
      </c>
      <c r="AT161" s="237" t="s">
        <v>134</v>
      </c>
      <c r="AU161" s="237" t="s">
        <v>82</v>
      </c>
      <c r="AY161" s="17" t="s">
        <v>132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138</v>
      </c>
      <c r="BM161" s="237" t="s">
        <v>694</v>
      </c>
    </row>
    <row r="162" s="2" customFormat="1">
      <c r="A162" s="38"/>
      <c r="B162" s="39"/>
      <c r="C162" s="40"/>
      <c r="D162" s="239" t="s">
        <v>140</v>
      </c>
      <c r="E162" s="40"/>
      <c r="F162" s="240" t="s">
        <v>232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140</v>
      </c>
      <c r="AU162" s="17" t="s">
        <v>82</v>
      </c>
    </row>
    <row r="163" s="14" customFormat="1">
      <c r="A163" s="14"/>
      <c r="B163" s="254"/>
      <c r="C163" s="255"/>
      <c r="D163" s="239" t="s">
        <v>141</v>
      </c>
      <c r="E163" s="256" t="s">
        <v>1</v>
      </c>
      <c r="F163" s="257" t="s">
        <v>695</v>
      </c>
      <c r="G163" s="255"/>
      <c r="H163" s="258">
        <v>288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141</v>
      </c>
      <c r="AU163" s="264" t="s">
        <v>82</v>
      </c>
      <c r="AV163" s="14" t="s">
        <v>82</v>
      </c>
      <c r="AW163" s="14" t="s">
        <v>30</v>
      </c>
      <c r="AX163" s="14" t="s">
        <v>80</v>
      </c>
      <c r="AY163" s="264" t="s">
        <v>132</v>
      </c>
    </row>
    <row r="164" s="2" customFormat="1" ht="24.15" customHeight="1">
      <c r="A164" s="38"/>
      <c r="B164" s="39"/>
      <c r="C164" s="226" t="s">
        <v>221</v>
      </c>
      <c r="D164" s="226" t="s">
        <v>134</v>
      </c>
      <c r="E164" s="227" t="s">
        <v>235</v>
      </c>
      <c r="F164" s="228" t="s">
        <v>236</v>
      </c>
      <c r="G164" s="229" t="s">
        <v>173</v>
      </c>
      <c r="H164" s="230">
        <v>115</v>
      </c>
      <c r="I164" s="231"/>
      <c r="J164" s="232">
        <f>ROUND(I164*H164,2)</f>
        <v>0</v>
      </c>
      <c r="K164" s="228" t="s">
        <v>147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138</v>
      </c>
      <c r="AT164" s="237" t="s">
        <v>134</v>
      </c>
      <c r="AU164" s="237" t="s">
        <v>82</v>
      </c>
      <c r="AY164" s="17" t="s">
        <v>132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138</v>
      </c>
      <c r="BM164" s="237" t="s">
        <v>696</v>
      </c>
    </row>
    <row r="165" s="2" customFormat="1">
      <c r="A165" s="38"/>
      <c r="B165" s="39"/>
      <c r="C165" s="40"/>
      <c r="D165" s="239" t="s">
        <v>140</v>
      </c>
      <c r="E165" s="40"/>
      <c r="F165" s="240" t="s">
        <v>238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140</v>
      </c>
      <c r="AU165" s="17" t="s">
        <v>82</v>
      </c>
    </row>
    <row r="166" s="14" customFormat="1">
      <c r="A166" s="14"/>
      <c r="B166" s="254"/>
      <c r="C166" s="255"/>
      <c r="D166" s="239" t="s">
        <v>141</v>
      </c>
      <c r="E166" s="256" t="s">
        <v>1</v>
      </c>
      <c r="F166" s="257" t="s">
        <v>691</v>
      </c>
      <c r="G166" s="255"/>
      <c r="H166" s="258">
        <v>180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141</v>
      </c>
      <c r="AU166" s="264" t="s">
        <v>82</v>
      </c>
      <c r="AV166" s="14" t="s">
        <v>82</v>
      </c>
      <c r="AW166" s="14" t="s">
        <v>30</v>
      </c>
      <c r="AX166" s="14" t="s">
        <v>73</v>
      </c>
      <c r="AY166" s="264" t="s">
        <v>132</v>
      </c>
    </row>
    <row r="167" s="13" customFormat="1">
      <c r="A167" s="13"/>
      <c r="B167" s="244"/>
      <c r="C167" s="245"/>
      <c r="D167" s="239" t="s">
        <v>141</v>
      </c>
      <c r="E167" s="246" t="s">
        <v>1</v>
      </c>
      <c r="F167" s="247" t="s">
        <v>697</v>
      </c>
      <c r="G167" s="245"/>
      <c r="H167" s="246" t="s">
        <v>1</v>
      </c>
      <c r="I167" s="248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141</v>
      </c>
      <c r="AU167" s="253" t="s">
        <v>82</v>
      </c>
      <c r="AV167" s="13" t="s">
        <v>80</v>
      </c>
      <c r="AW167" s="13" t="s">
        <v>30</v>
      </c>
      <c r="AX167" s="13" t="s">
        <v>73</v>
      </c>
      <c r="AY167" s="253" t="s">
        <v>132</v>
      </c>
    </row>
    <row r="168" s="14" customFormat="1">
      <c r="A168" s="14"/>
      <c r="B168" s="254"/>
      <c r="C168" s="255"/>
      <c r="D168" s="239" t="s">
        <v>141</v>
      </c>
      <c r="E168" s="256" t="s">
        <v>1</v>
      </c>
      <c r="F168" s="257" t="s">
        <v>698</v>
      </c>
      <c r="G168" s="255"/>
      <c r="H168" s="258">
        <v>-13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4" t="s">
        <v>141</v>
      </c>
      <c r="AU168" s="264" t="s">
        <v>82</v>
      </c>
      <c r="AV168" s="14" t="s">
        <v>82</v>
      </c>
      <c r="AW168" s="14" t="s">
        <v>30</v>
      </c>
      <c r="AX168" s="14" t="s">
        <v>73</v>
      </c>
      <c r="AY168" s="264" t="s">
        <v>132</v>
      </c>
    </row>
    <row r="169" s="13" customFormat="1">
      <c r="A169" s="13"/>
      <c r="B169" s="244"/>
      <c r="C169" s="245"/>
      <c r="D169" s="239" t="s">
        <v>141</v>
      </c>
      <c r="E169" s="246" t="s">
        <v>1</v>
      </c>
      <c r="F169" s="247" t="s">
        <v>699</v>
      </c>
      <c r="G169" s="245"/>
      <c r="H169" s="246" t="s">
        <v>1</v>
      </c>
      <c r="I169" s="248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141</v>
      </c>
      <c r="AU169" s="253" t="s">
        <v>82</v>
      </c>
      <c r="AV169" s="13" t="s">
        <v>80</v>
      </c>
      <c r="AW169" s="13" t="s">
        <v>30</v>
      </c>
      <c r="AX169" s="13" t="s">
        <v>73</v>
      </c>
      <c r="AY169" s="253" t="s">
        <v>132</v>
      </c>
    </row>
    <row r="170" s="14" customFormat="1">
      <c r="A170" s="14"/>
      <c r="B170" s="254"/>
      <c r="C170" s="255"/>
      <c r="D170" s="239" t="s">
        <v>141</v>
      </c>
      <c r="E170" s="256" t="s">
        <v>1</v>
      </c>
      <c r="F170" s="257" t="s">
        <v>700</v>
      </c>
      <c r="G170" s="255"/>
      <c r="H170" s="258">
        <v>-52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141</v>
      </c>
      <c r="AU170" s="264" t="s">
        <v>82</v>
      </c>
      <c r="AV170" s="14" t="s">
        <v>82</v>
      </c>
      <c r="AW170" s="14" t="s">
        <v>30</v>
      </c>
      <c r="AX170" s="14" t="s">
        <v>73</v>
      </c>
      <c r="AY170" s="264" t="s">
        <v>132</v>
      </c>
    </row>
    <row r="171" s="15" customFormat="1">
      <c r="A171" s="15"/>
      <c r="B171" s="265"/>
      <c r="C171" s="266"/>
      <c r="D171" s="239" t="s">
        <v>141</v>
      </c>
      <c r="E171" s="267" t="s">
        <v>1</v>
      </c>
      <c r="F171" s="268" t="s">
        <v>195</v>
      </c>
      <c r="G171" s="266"/>
      <c r="H171" s="269">
        <v>115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141</v>
      </c>
      <c r="AU171" s="275" t="s">
        <v>82</v>
      </c>
      <c r="AV171" s="15" t="s">
        <v>138</v>
      </c>
      <c r="AW171" s="15" t="s">
        <v>30</v>
      </c>
      <c r="AX171" s="15" t="s">
        <v>80</v>
      </c>
      <c r="AY171" s="275" t="s">
        <v>132</v>
      </c>
    </row>
    <row r="172" s="2" customFormat="1" ht="24.15" customHeight="1">
      <c r="A172" s="38"/>
      <c r="B172" s="39"/>
      <c r="C172" s="226" t="s">
        <v>8</v>
      </c>
      <c r="D172" s="226" t="s">
        <v>134</v>
      </c>
      <c r="E172" s="227" t="s">
        <v>249</v>
      </c>
      <c r="F172" s="228" t="s">
        <v>250</v>
      </c>
      <c r="G172" s="229" t="s">
        <v>173</v>
      </c>
      <c r="H172" s="230">
        <v>52</v>
      </c>
      <c r="I172" s="231"/>
      <c r="J172" s="232">
        <f>ROUND(I172*H172,2)</f>
        <v>0</v>
      </c>
      <c r="K172" s="228" t="s">
        <v>147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138</v>
      </c>
      <c r="AT172" s="237" t="s">
        <v>134</v>
      </c>
      <c r="AU172" s="237" t="s">
        <v>82</v>
      </c>
      <c r="AY172" s="17" t="s">
        <v>132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138</v>
      </c>
      <c r="BM172" s="237" t="s">
        <v>701</v>
      </c>
    </row>
    <row r="173" s="2" customFormat="1">
      <c r="A173" s="38"/>
      <c r="B173" s="39"/>
      <c r="C173" s="40"/>
      <c r="D173" s="239" t="s">
        <v>140</v>
      </c>
      <c r="E173" s="40"/>
      <c r="F173" s="240" t="s">
        <v>702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82</v>
      </c>
    </row>
    <row r="174" s="13" customFormat="1">
      <c r="A174" s="13"/>
      <c r="B174" s="244"/>
      <c r="C174" s="245"/>
      <c r="D174" s="239" t="s">
        <v>141</v>
      </c>
      <c r="E174" s="246" t="s">
        <v>1</v>
      </c>
      <c r="F174" s="247" t="s">
        <v>703</v>
      </c>
      <c r="G174" s="245"/>
      <c r="H174" s="246" t="s">
        <v>1</v>
      </c>
      <c r="I174" s="248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141</v>
      </c>
      <c r="AU174" s="253" t="s">
        <v>82</v>
      </c>
      <c r="AV174" s="13" t="s">
        <v>80</v>
      </c>
      <c r="AW174" s="13" t="s">
        <v>30</v>
      </c>
      <c r="AX174" s="13" t="s">
        <v>73</v>
      </c>
      <c r="AY174" s="253" t="s">
        <v>132</v>
      </c>
    </row>
    <row r="175" s="14" customFormat="1">
      <c r="A175" s="14"/>
      <c r="B175" s="254"/>
      <c r="C175" s="255"/>
      <c r="D175" s="239" t="s">
        <v>141</v>
      </c>
      <c r="E175" s="256" t="s">
        <v>1</v>
      </c>
      <c r="F175" s="257" t="s">
        <v>704</v>
      </c>
      <c r="G175" s="255"/>
      <c r="H175" s="258">
        <v>52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141</v>
      </c>
      <c r="AU175" s="264" t="s">
        <v>82</v>
      </c>
      <c r="AV175" s="14" t="s">
        <v>82</v>
      </c>
      <c r="AW175" s="14" t="s">
        <v>30</v>
      </c>
      <c r="AX175" s="14" t="s">
        <v>80</v>
      </c>
      <c r="AY175" s="264" t="s">
        <v>132</v>
      </c>
    </row>
    <row r="176" s="2" customFormat="1" ht="16.5" customHeight="1">
      <c r="A176" s="38"/>
      <c r="B176" s="39"/>
      <c r="C176" s="276" t="s">
        <v>234</v>
      </c>
      <c r="D176" s="276" t="s">
        <v>260</v>
      </c>
      <c r="E176" s="277" t="s">
        <v>261</v>
      </c>
      <c r="F176" s="278" t="s">
        <v>262</v>
      </c>
      <c r="G176" s="279" t="s">
        <v>230</v>
      </c>
      <c r="H176" s="280">
        <v>300.60000000000002</v>
      </c>
      <c r="I176" s="281"/>
      <c r="J176" s="282">
        <f>ROUND(I176*H176,2)</f>
        <v>0</v>
      </c>
      <c r="K176" s="278" t="s">
        <v>147</v>
      </c>
      <c r="L176" s="283"/>
      <c r="M176" s="284" t="s">
        <v>1</v>
      </c>
      <c r="N176" s="285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196</v>
      </c>
      <c r="AT176" s="237" t="s">
        <v>260</v>
      </c>
      <c r="AU176" s="237" t="s">
        <v>82</v>
      </c>
      <c r="AY176" s="17" t="s">
        <v>132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138</v>
      </c>
      <c r="BM176" s="237" t="s">
        <v>705</v>
      </c>
    </row>
    <row r="177" s="2" customFormat="1">
      <c r="A177" s="38"/>
      <c r="B177" s="39"/>
      <c r="C177" s="40"/>
      <c r="D177" s="239" t="s">
        <v>140</v>
      </c>
      <c r="E177" s="40"/>
      <c r="F177" s="240" t="s">
        <v>706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140</v>
      </c>
      <c r="AU177" s="17" t="s">
        <v>82</v>
      </c>
    </row>
    <row r="178" s="13" customFormat="1">
      <c r="A178" s="13"/>
      <c r="B178" s="244"/>
      <c r="C178" s="245"/>
      <c r="D178" s="239" t="s">
        <v>141</v>
      </c>
      <c r="E178" s="246" t="s">
        <v>1</v>
      </c>
      <c r="F178" s="247" t="s">
        <v>707</v>
      </c>
      <c r="G178" s="245"/>
      <c r="H178" s="246" t="s">
        <v>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141</v>
      </c>
      <c r="AU178" s="253" t="s">
        <v>82</v>
      </c>
      <c r="AV178" s="13" t="s">
        <v>80</v>
      </c>
      <c r="AW178" s="13" t="s">
        <v>30</v>
      </c>
      <c r="AX178" s="13" t="s">
        <v>73</v>
      </c>
      <c r="AY178" s="253" t="s">
        <v>132</v>
      </c>
    </row>
    <row r="179" s="14" customFormat="1">
      <c r="A179" s="14"/>
      <c r="B179" s="254"/>
      <c r="C179" s="255"/>
      <c r="D179" s="239" t="s">
        <v>141</v>
      </c>
      <c r="E179" s="256" t="s">
        <v>1</v>
      </c>
      <c r="F179" s="257" t="s">
        <v>708</v>
      </c>
      <c r="G179" s="255"/>
      <c r="H179" s="258">
        <v>300.60000000000002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141</v>
      </c>
      <c r="AU179" s="264" t="s">
        <v>82</v>
      </c>
      <c r="AV179" s="14" t="s">
        <v>82</v>
      </c>
      <c r="AW179" s="14" t="s">
        <v>30</v>
      </c>
      <c r="AX179" s="14" t="s">
        <v>80</v>
      </c>
      <c r="AY179" s="264" t="s">
        <v>132</v>
      </c>
    </row>
    <row r="180" s="12" customFormat="1" ht="22.8" customHeight="1">
      <c r="A180" s="12"/>
      <c r="B180" s="210"/>
      <c r="C180" s="211"/>
      <c r="D180" s="212" t="s">
        <v>72</v>
      </c>
      <c r="E180" s="224" t="s">
        <v>138</v>
      </c>
      <c r="F180" s="224" t="s">
        <v>265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SUM(P181:P191)</f>
        <v>0</v>
      </c>
      <c r="Q180" s="218"/>
      <c r="R180" s="219">
        <f>SUM(R181:R191)</f>
        <v>31.053895000000001</v>
      </c>
      <c r="S180" s="218"/>
      <c r="T180" s="220">
        <f>SUM(T181:T191)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80</v>
      </c>
      <c r="AT180" s="222" t="s">
        <v>72</v>
      </c>
      <c r="AU180" s="222" t="s">
        <v>80</v>
      </c>
      <c r="AY180" s="221" t="s">
        <v>132</v>
      </c>
      <c r="BK180" s="223">
        <f>SUM(BK181:BK191)</f>
        <v>0</v>
      </c>
    </row>
    <row r="181" s="2" customFormat="1" ht="16.5" customHeight="1">
      <c r="A181" s="38"/>
      <c r="B181" s="39"/>
      <c r="C181" s="226" t="s">
        <v>248</v>
      </c>
      <c r="D181" s="226" t="s">
        <v>134</v>
      </c>
      <c r="E181" s="227" t="s">
        <v>267</v>
      </c>
      <c r="F181" s="228" t="s">
        <v>268</v>
      </c>
      <c r="G181" s="229" t="s">
        <v>173</v>
      </c>
      <c r="H181" s="230">
        <v>13</v>
      </c>
      <c r="I181" s="231"/>
      <c r="J181" s="232">
        <f>ROUND(I181*H181,2)</f>
        <v>0</v>
      </c>
      <c r="K181" s="228" t="s">
        <v>147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1.8907700000000001</v>
      </c>
      <c r="R181" s="235">
        <f>Q181*H181</f>
        <v>24.580010000000001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138</v>
      </c>
      <c r="AT181" s="237" t="s">
        <v>134</v>
      </c>
      <c r="AU181" s="237" t="s">
        <v>82</v>
      </c>
      <c r="AY181" s="17" t="s">
        <v>132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138</v>
      </c>
      <c r="BM181" s="237" t="s">
        <v>709</v>
      </c>
    </row>
    <row r="182" s="2" customFormat="1">
      <c r="A182" s="38"/>
      <c r="B182" s="39"/>
      <c r="C182" s="40"/>
      <c r="D182" s="239" t="s">
        <v>140</v>
      </c>
      <c r="E182" s="40"/>
      <c r="F182" s="240" t="s">
        <v>268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140</v>
      </c>
      <c r="AU182" s="17" t="s">
        <v>82</v>
      </c>
    </row>
    <row r="183" s="13" customFormat="1">
      <c r="A183" s="13"/>
      <c r="B183" s="244"/>
      <c r="C183" s="245"/>
      <c r="D183" s="239" t="s">
        <v>141</v>
      </c>
      <c r="E183" s="246" t="s">
        <v>1</v>
      </c>
      <c r="F183" s="247" t="s">
        <v>710</v>
      </c>
      <c r="G183" s="245"/>
      <c r="H183" s="246" t="s">
        <v>1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141</v>
      </c>
      <c r="AU183" s="253" t="s">
        <v>82</v>
      </c>
      <c r="AV183" s="13" t="s">
        <v>80</v>
      </c>
      <c r="AW183" s="13" t="s">
        <v>30</v>
      </c>
      <c r="AX183" s="13" t="s">
        <v>73</v>
      </c>
      <c r="AY183" s="253" t="s">
        <v>132</v>
      </c>
    </row>
    <row r="184" s="14" customFormat="1">
      <c r="A184" s="14"/>
      <c r="B184" s="254"/>
      <c r="C184" s="255"/>
      <c r="D184" s="239" t="s">
        <v>141</v>
      </c>
      <c r="E184" s="256" t="s">
        <v>1</v>
      </c>
      <c r="F184" s="257" t="s">
        <v>711</v>
      </c>
      <c r="G184" s="255"/>
      <c r="H184" s="258">
        <v>13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141</v>
      </c>
      <c r="AU184" s="264" t="s">
        <v>82</v>
      </c>
      <c r="AV184" s="14" t="s">
        <v>82</v>
      </c>
      <c r="AW184" s="14" t="s">
        <v>30</v>
      </c>
      <c r="AX184" s="14" t="s">
        <v>80</v>
      </c>
      <c r="AY184" s="264" t="s">
        <v>132</v>
      </c>
    </row>
    <row r="185" s="2" customFormat="1" ht="24.15" customHeight="1">
      <c r="A185" s="38"/>
      <c r="B185" s="39"/>
      <c r="C185" s="226" t="s">
        <v>259</v>
      </c>
      <c r="D185" s="226" t="s">
        <v>134</v>
      </c>
      <c r="E185" s="227" t="s">
        <v>712</v>
      </c>
      <c r="F185" s="228" t="s">
        <v>713</v>
      </c>
      <c r="G185" s="229" t="s">
        <v>173</v>
      </c>
      <c r="H185" s="230">
        <v>2.75</v>
      </c>
      <c r="I185" s="231"/>
      <c r="J185" s="232">
        <f>ROUND(I185*H185,2)</f>
        <v>0</v>
      </c>
      <c r="K185" s="228" t="s">
        <v>147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2.3010199999999998</v>
      </c>
      <c r="R185" s="235">
        <f>Q185*H185</f>
        <v>6.3278049999999997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138</v>
      </c>
      <c r="AT185" s="237" t="s">
        <v>134</v>
      </c>
      <c r="AU185" s="237" t="s">
        <v>82</v>
      </c>
      <c r="AY185" s="17" t="s">
        <v>132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80</v>
      </c>
      <c r="BK185" s="238">
        <f>ROUND(I185*H185,2)</f>
        <v>0</v>
      </c>
      <c r="BL185" s="17" t="s">
        <v>138</v>
      </c>
      <c r="BM185" s="237" t="s">
        <v>714</v>
      </c>
    </row>
    <row r="186" s="2" customFormat="1">
      <c r="A186" s="38"/>
      <c r="B186" s="39"/>
      <c r="C186" s="40"/>
      <c r="D186" s="239" t="s">
        <v>140</v>
      </c>
      <c r="E186" s="40"/>
      <c r="F186" s="240" t="s">
        <v>713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140</v>
      </c>
      <c r="AU186" s="17" t="s">
        <v>82</v>
      </c>
    </row>
    <row r="187" s="13" customFormat="1">
      <c r="A187" s="13"/>
      <c r="B187" s="244"/>
      <c r="C187" s="245"/>
      <c r="D187" s="239" t="s">
        <v>141</v>
      </c>
      <c r="E187" s="246" t="s">
        <v>1</v>
      </c>
      <c r="F187" s="247" t="s">
        <v>715</v>
      </c>
      <c r="G187" s="245"/>
      <c r="H187" s="246" t="s">
        <v>1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141</v>
      </c>
      <c r="AU187" s="253" t="s">
        <v>82</v>
      </c>
      <c r="AV187" s="13" t="s">
        <v>80</v>
      </c>
      <c r="AW187" s="13" t="s">
        <v>30</v>
      </c>
      <c r="AX187" s="13" t="s">
        <v>73</v>
      </c>
      <c r="AY187" s="253" t="s">
        <v>132</v>
      </c>
    </row>
    <row r="188" s="14" customFormat="1">
      <c r="A188" s="14"/>
      <c r="B188" s="254"/>
      <c r="C188" s="255"/>
      <c r="D188" s="239" t="s">
        <v>141</v>
      </c>
      <c r="E188" s="256" t="s">
        <v>1</v>
      </c>
      <c r="F188" s="257" t="s">
        <v>716</v>
      </c>
      <c r="G188" s="255"/>
      <c r="H188" s="258">
        <v>2.75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4" t="s">
        <v>141</v>
      </c>
      <c r="AU188" s="264" t="s">
        <v>82</v>
      </c>
      <c r="AV188" s="14" t="s">
        <v>82</v>
      </c>
      <c r="AW188" s="14" t="s">
        <v>30</v>
      </c>
      <c r="AX188" s="14" t="s">
        <v>80</v>
      </c>
      <c r="AY188" s="264" t="s">
        <v>132</v>
      </c>
    </row>
    <row r="189" s="2" customFormat="1" ht="24.15" customHeight="1">
      <c r="A189" s="38"/>
      <c r="B189" s="39"/>
      <c r="C189" s="226" t="s">
        <v>266</v>
      </c>
      <c r="D189" s="226" t="s">
        <v>134</v>
      </c>
      <c r="E189" s="227" t="s">
        <v>717</v>
      </c>
      <c r="F189" s="228" t="s">
        <v>718</v>
      </c>
      <c r="G189" s="229" t="s">
        <v>199</v>
      </c>
      <c r="H189" s="230">
        <v>11</v>
      </c>
      <c r="I189" s="231"/>
      <c r="J189" s="232">
        <f>ROUND(I189*H189,2)</f>
        <v>0</v>
      </c>
      <c r="K189" s="228" t="s">
        <v>147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0.01328</v>
      </c>
      <c r="R189" s="235">
        <f>Q189*H189</f>
        <v>0.14607999999999999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138</v>
      </c>
      <c r="AT189" s="237" t="s">
        <v>134</v>
      </c>
      <c r="AU189" s="237" t="s">
        <v>82</v>
      </c>
      <c r="AY189" s="17" t="s">
        <v>132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138</v>
      </c>
      <c r="BM189" s="237" t="s">
        <v>719</v>
      </c>
    </row>
    <row r="190" s="2" customFormat="1">
      <c r="A190" s="38"/>
      <c r="B190" s="39"/>
      <c r="C190" s="40"/>
      <c r="D190" s="239" t="s">
        <v>140</v>
      </c>
      <c r="E190" s="40"/>
      <c r="F190" s="240" t="s">
        <v>720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140</v>
      </c>
      <c r="AU190" s="17" t="s">
        <v>82</v>
      </c>
    </row>
    <row r="191" s="14" customFormat="1">
      <c r="A191" s="14"/>
      <c r="B191" s="254"/>
      <c r="C191" s="255"/>
      <c r="D191" s="239" t="s">
        <v>141</v>
      </c>
      <c r="E191" s="256" t="s">
        <v>1</v>
      </c>
      <c r="F191" s="257" t="s">
        <v>721</v>
      </c>
      <c r="G191" s="255"/>
      <c r="H191" s="258">
        <v>11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141</v>
      </c>
      <c r="AU191" s="264" t="s">
        <v>82</v>
      </c>
      <c r="AV191" s="14" t="s">
        <v>82</v>
      </c>
      <c r="AW191" s="14" t="s">
        <v>30</v>
      </c>
      <c r="AX191" s="14" t="s">
        <v>80</v>
      </c>
      <c r="AY191" s="264" t="s">
        <v>132</v>
      </c>
    </row>
    <row r="192" s="12" customFormat="1" ht="22.8" customHeight="1">
      <c r="A192" s="12"/>
      <c r="B192" s="210"/>
      <c r="C192" s="211"/>
      <c r="D192" s="212" t="s">
        <v>72</v>
      </c>
      <c r="E192" s="224" t="s">
        <v>196</v>
      </c>
      <c r="F192" s="224" t="s">
        <v>296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f>SUM(P193:P306)</f>
        <v>0</v>
      </c>
      <c r="Q192" s="218"/>
      <c r="R192" s="219">
        <f>SUM(R193:R306)</f>
        <v>5.2980100000000006</v>
      </c>
      <c r="S192" s="218"/>
      <c r="T192" s="220">
        <f>SUM(T193:T306)</f>
        <v>0.0048900000000000002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80</v>
      </c>
      <c r="AT192" s="222" t="s">
        <v>72</v>
      </c>
      <c r="AU192" s="222" t="s">
        <v>80</v>
      </c>
      <c r="AY192" s="221" t="s">
        <v>132</v>
      </c>
      <c r="BK192" s="223">
        <f>SUM(BK193:BK306)</f>
        <v>0</v>
      </c>
    </row>
    <row r="193" s="2" customFormat="1" ht="33" customHeight="1">
      <c r="A193" s="38"/>
      <c r="B193" s="39"/>
      <c r="C193" s="226" t="s">
        <v>275</v>
      </c>
      <c r="D193" s="226" t="s">
        <v>134</v>
      </c>
      <c r="E193" s="227" t="s">
        <v>722</v>
      </c>
      <c r="F193" s="228" t="s">
        <v>723</v>
      </c>
      <c r="G193" s="229" t="s">
        <v>160</v>
      </c>
      <c r="H193" s="230">
        <v>130</v>
      </c>
      <c r="I193" s="231"/>
      <c r="J193" s="232">
        <f>ROUND(I193*H193,2)</f>
        <v>0</v>
      </c>
      <c r="K193" s="228" t="s">
        <v>147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0.00012</v>
      </c>
      <c r="R193" s="235">
        <f>Q193*H193</f>
        <v>0.015600000000000001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138</v>
      </c>
      <c r="AT193" s="237" t="s">
        <v>134</v>
      </c>
      <c r="AU193" s="237" t="s">
        <v>82</v>
      </c>
      <c r="AY193" s="17" t="s">
        <v>132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138</v>
      </c>
      <c r="BM193" s="237" t="s">
        <v>724</v>
      </c>
    </row>
    <row r="194" s="2" customFormat="1">
      <c r="A194" s="38"/>
      <c r="B194" s="39"/>
      <c r="C194" s="40"/>
      <c r="D194" s="239" t="s">
        <v>140</v>
      </c>
      <c r="E194" s="40"/>
      <c r="F194" s="240" t="s">
        <v>725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140</v>
      </c>
      <c r="AU194" s="17" t="s">
        <v>82</v>
      </c>
    </row>
    <row r="195" s="14" customFormat="1">
      <c r="A195" s="14"/>
      <c r="B195" s="254"/>
      <c r="C195" s="255"/>
      <c r="D195" s="239" t="s">
        <v>141</v>
      </c>
      <c r="E195" s="256" t="s">
        <v>1</v>
      </c>
      <c r="F195" s="257" t="s">
        <v>726</v>
      </c>
      <c r="G195" s="255"/>
      <c r="H195" s="258">
        <v>130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141</v>
      </c>
      <c r="AU195" s="264" t="s">
        <v>82</v>
      </c>
      <c r="AV195" s="14" t="s">
        <v>82</v>
      </c>
      <c r="AW195" s="14" t="s">
        <v>30</v>
      </c>
      <c r="AX195" s="14" t="s">
        <v>80</v>
      </c>
      <c r="AY195" s="264" t="s">
        <v>132</v>
      </c>
    </row>
    <row r="196" s="2" customFormat="1" ht="24.15" customHeight="1">
      <c r="A196" s="38"/>
      <c r="B196" s="39"/>
      <c r="C196" s="276" t="s">
        <v>284</v>
      </c>
      <c r="D196" s="276" t="s">
        <v>260</v>
      </c>
      <c r="E196" s="277" t="s">
        <v>727</v>
      </c>
      <c r="F196" s="278" t="s">
        <v>728</v>
      </c>
      <c r="G196" s="279" t="s">
        <v>160</v>
      </c>
      <c r="H196" s="280">
        <v>130</v>
      </c>
      <c r="I196" s="281"/>
      <c r="J196" s="282">
        <f>ROUND(I196*H196,2)</f>
        <v>0</v>
      </c>
      <c r="K196" s="278" t="s">
        <v>147</v>
      </c>
      <c r="L196" s="283"/>
      <c r="M196" s="284" t="s">
        <v>1</v>
      </c>
      <c r="N196" s="285" t="s">
        <v>38</v>
      </c>
      <c r="O196" s="91"/>
      <c r="P196" s="235">
        <f>O196*H196</f>
        <v>0</v>
      </c>
      <c r="Q196" s="235">
        <v>0.0177</v>
      </c>
      <c r="R196" s="235">
        <f>Q196*H196</f>
        <v>2.3010000000000002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196</v>
      </c>
      <c r="AT196" s="237" t="s">
        <v>260</v>
      </c>
      <c r="AU196" s="237" t="s">
        <v>82</v>
      </c>
      <c r="AY196" s="17" t="s">
        <v>132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138</v>
      </c>
      <c r="BM196" s="237" t="s">
        <v>729</v>
      </c>
    </row>
    <row r="197" s="2" customFormat="1">
      <c r="A197" s="38"/>
      <c r="B197" s="39"/>
      <c r="C197" s="40"/>
      <c r="D197" s="239" t="s">
        <v>140</v>
      </c>
      <c r="E197" s="40"/>
      <c r="F197" s="240" t="s">
        <v>728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140</v>
      </c>
      <c r="AU197" s="17" t="s">
        <v>82</v>
      </c>
    </row>
    <row r="198" s="14" customFormat="1">
      <c r="A198" s="14"/>
      <c r="B198" s="254"/>
      <c r="C198" s="255"/>
      <c r="D198" s="239" t="s">
        <v>141</v>
      </c>
      <c r="E198" s="256" t="s">
        <v>1</v>
      </c>
      <c r="F198" s="257" t="s">
        <v>730</v>
      </c>
      <c r="G198" s="255"/>
      <c r="H198" s="258">
        <v>130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141</v>
      </c>
      <c r="AU198" s="264" t="s">
        <v>82</v>
      </c>
      <c r="AV198" s="14" t="s">
        <v>82</v>
      </c>
      <c r="AW198" s="14" t="s">
        <v>30</v>
      </c>
      <c r="AX198" s="14" t="s">
        <v>80</v>
      </c>
      <c r="AY198" s="264" t="s">
        <v>132</v>
      </c>
    </row>
    <row r="199" s="2" customFormat="1" ht="24.15" customHeight="1">
      <c r="A199" s="38"/>
      <c r="B199" s="39"/>
      <c r="C199" s="276" t="s">
        <v>291</v>
      </c>
      <c r="D199" s="276" t="s">
        <v>260</v>
      </c>
      <c r="E199" s="277" t="s">
        <v>731</v>
      </c>
      <c r="F199" s="278" t="s">
        <v>732</v>
      </c>
      <c r="G199" s="279" t="s">
        <v>354</v>
      </c>
      <c r="H199" s="280">
        <v>22</v>
      </c>
      <c r="I199" s="281"/>
      <c r="J199" s="282">
        <f>ROUND(I199*H199,2)</f>
        <v>0</v>
      </c>
      <c r="K199" s="278" t="s">
        <v>147</v>
      </c>
      <c r="L199" s="283"/>
      <c r="M199" s="284" t="s">
        <v>1</v>
      </c>
      <c r="N199" s="285" t="s">
        <v>38</v>
      </c>
      <c r="O199" s="91"/>
      <c r="P199" s="235">
        <f>O199*H199</f>
        <v>0</v>
      </c>
      <c r="Q199" s="235">
        <v>0.00027999999999999998</v>
      </c>
      <c r="R199" s="235">
        <f>Q199*H199</f>
        <v>0.0061599999999999997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196</v>
      </c>
      <c r="AT199" s="237" t="s">
        <v>260</v>
      </c>
      <c r="AU199" s="237" t="s">
        <v>82</v>
      </c>
      <c r="AY199" s="17" t="s">
        <v>132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138</v>
      </c>
      <c r="BM199" s="237" t="s">
        <v>733</v>
      </c>
    </row>
    <row r="200" s="2" customFormat="1">
      <c r="A200" s="38"/>
      <c r="B200" s="39"/>
      <c r="C200" s="40"/>
      <c r="D200" s="239" t="s">
        <v>140</v>
      </c>
      <c r="E200" s="40"/>
      <c r="F200" s="240" t="s">
        <v>732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140</v>
      </c>
      <c r="AU200" s="17" t="s">
        <v>82</v>
      </c>
    </row>
    <row r="201" s="14" customFormat="1">
      <c r="A201" s="14"/>
      <c r="B201" s="254"/>
      <c r="C201" s="255"/>
      <c r="D201" s="239" t="s">
        <v>141</v>
      </c>
      <c r="E201" s="256" t="s">
        <v>1</v>
      </c>
      <c r="F201" s="257" t="s">
        <v>734</v>
      </c>
      <c r="G201" s="255"/>
      <c r="H201" s="258">
        <v>22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141</v>
      </c>
      <c r="AU201" s="264" t="s">
        <v>82</v>
      </c>
      <c r="AV201" s="14" t="s">
        <v>82</v>
      </c>
      <c r="AW201" s="14" t="s">
        <v>30</v>
      </c>
      <c r="AX201" s="14" t="s">
        <v>80</v>
      </c>
      <c r="AY201" s="264" t="s">
        <v>132</v>
      </c>
    </row>
    <row r="202" s="2" customFormat="1" ht="16.5" customHeight="1">
      <c r="A202" s="38"/>
      <c r="B202" s="39"/>
      <c r="C202" s="226" t="s">
        <v>297</v>
      </c>
      <c r="D202" s="226" t="s">
        <v>134</v>
      </c>
      <c r="E202" s="227" t="s">
        <v>735</v>
      </c>
      <c r="F202" s="228" t="s">
        <v>736</v>
      </c>
      <c r="G202" s="229" t="s">
        <v>354</v>
      </c>
      <c r="H202" s="230">
        <v>8</v>
      </c>
      <c r="I202" s="231"/>
      <c r="J202" s="232">
        <f>ROUND(I202*H202,2)</f>
        <v>0</v>
      </c>
      <c r="K202" s="228" t="s">
        <v>147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138</v>
      </c>
      <c r="AT202" s="237" t="s">
        <v>134</v>
      </c>
      <c r="AU202" s="237" t="s">
        <v>82</v>
      </c>
      <c r="AY202" s="17" t="s">
        <v>132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138</v>
      </c>
      <c r="BM202" s="237" t="s">
        <v>737</v>
      </c>
    </row>
    <row r="203" s="2" customFormat="1">
      <c r="A203" s="38"/>
      <c r="B203" s="39"/>
      <c r="C203" s="40"/>
      <c r="D203" s="239" t="s">
        <v>140</v>
      </c>
      <c r="E203" s="40"/>
      <c r="F203" s="240" t="s">
        <v>738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82</v>
      </c>
    </row>
    <row r="204" s="14" customFormat="1">
      <c r="A204" s="14"/>
      <c r="B204" s="254"/>
      <c r="C204" s="255"/>
      <c r="D204" s="239" t="s">
        <v>141</v>
      </c>
      <c r="E204" s="256" t="s">
        <v>1</v>
      </c>
      <c r="F204" s="257" t="s">
        <v>628</v>
      </c>
      <c r="G204" s="255"/>
      <c r="H204" s="258">
        <v>8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141</v>
      </c>
      <c r="AU204" s="264" t="s">
        <v>82</v>
      </c>
      <c r="AV204" s="14" t="s">
        <v>82</v>
      </c>
      <c r="AW204" s="14" t="s">
        <v>30</v>
      </c>
      <c r="AX204" s="14" t="s">
        <v>80</v>
      </c>
      <c r="AY204" s="264" t="s">
        <v>132</v>
      </c>
    </row>
    <row r="205" s="2" customFormat="1" ht="16.5" customHeight="1">
      <c r="A205" s="38"/>
      <c r="B205" s="39"/>
      <c r="C205" s="276" t="s">
        <v>7</v>
      </c>
      <c r="D205" s="276" t="s">
        <v>260</v>
      </c>
      <c r="E205" s="277" t="s">
        <v>739</v>
      </c>
      <c r="F205" s="278" t="s">
        <v>740</v>
      </c>
      <c r="G205" s="279" t="s">
        <v>354</v>
      </c>
      <c r="H205" s="280">
        <v>4</v>
      </c>
      <c r="I205" s="281"/>
      <c r="J205" s="282">
        <f>ROUND(I205*H205,2)</f>
        <v>0</v>
      </c>
      <c r="K205" s="278" t="s">
        <v>147</v>
      </c>
      <c r="L205" s="283"/>
      <c r="M205" s="284" t="s">
        <v>1</v>
      </c>
      <c r="N205" s="285" t="s">
        <v>38</v>
      </c>
      <c r="O205" s="91"/>
      <c r="P205" s="235">
        <f>O205*H205</f>
        <v>0</v>
      </c>
      <c r="Q205" s="235">
        <v>0.0141</v>
      </c>
      <c r="R205" s="235">
        <f>Q205*H205</f>
        <v>0.056399999999999999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196</v>
      </c>
      <c r="AT205" s="237" t="s">
        <v>260</v>
      </c>
      <c r="AU205" s="237" t="s">
        <v>82</v>
      </c>
      <c r="AY205" s="17" t="s">
        <v>132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138</v>
      </c>
      <c r="BM205" s="237" t="s">
        <v>741</v>
      </c>
    </row>
    <row r="206" s="2" customFormat="1">
      <c r="A206" s="38"/>
      <c r="B206" s="39"/>
      <c r="C206" s="40"/>
      <c r="D206" s="239" t="s">
        <v>140</v>
      </c>
      <c r="E206" s="40"/>
      <c r="F206" s="240" t="s">
        <v>740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140</v>
      </c>
      <c r="AU206" s="17" t="s">
        <v>82</v>
      </c>
    </row>
    <row r="207" s="14" customFormat="1">
      <c r="A207" s="14"/>
      <c r="B207" s="254"/>
      <c r="C207" s="255"/>
      <c r="D207" s="239" t="s">
        <v>141</v>
      </c>
      <c r="E207" s="256" t="s">
        <v>1</v>
      </c>
      <c r="F207" s="257" t="s">
        <v>742</v>
      </c>
      <c r="G207" s="255"/>
      <c r="H207" s="258">
        <v>4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141</v>
      </c>
      <c r="AU207" s="264" t="s">
        <v>82</v>
      </c>
      <c r="AV207" s="14" t="s">
        <v>82</v>
      </c>
      <c r="AW207" s="14" t="s">
        <v>30</v>
      </c>
      <c r="AX207" s="14" t="s">
        <v>80</v>
      </c>
      <c r="AY207" s="264" t="s">
        <v>132</v>
      </c>
    </row>
    <row r="208" s="2" customFormat="1" ht="21.75" customHeight="1">
      <c r="A208" s="38"/>
      <c r="B208" s="39"/>
      <c r="C208" s="276" t="s">
        <v>308</v>
      </c>
      <c r="D208" s="276" t="s">
        <v>260</v>
      </c>
      <c r="E208" s="277" t="s">
        <v>743</v>
      </c>
      <c r="F208" s="278" t="s">
        <v>744</v>
      </c>
      <c r="G208" s="279" t="s">
        <v>354</v>
      </c>
      <c r="H208" s="280">
        <v>4</v>
      </c>
      <c r="I208" s="281"/>
      <c r="J208" s="282">
        <f>ROUND(I208*H208,2)</f>
        <v>0</v>
      </c>
      <c r="K208" s="278" t="s">
        <v>147</v>
      </c>
      <c r="L208" s="283"/>
      <c r="M208" s="284" t="s">
        <v>1</v>
      </c>
      <c r="N208" s="285" t="s">
        <v>38</v>
      </c>
      <c r="O208" s="91"/>
      <c r="P208" s="235">
        <f>O208*H208</f>
        <v>0</v>
      </c>
      <c r="Q208" s="235">
        <v>0.0112</v>
      </c>
      <c r="R208" s="235">
        <f>Q208*H208</f>
        <v>0.0448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196</v>
      </c>
      <c r="AT208" s="237" t="s">
        <v>260</v>
      </c>
      <c r="AU208" s="237" t="s">
        <v>82</v>
      </c>
      <c r="AY208" s="17" t="s">
        <v>132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80</v>
      </c>
      <c r="BK208" s="238">
        <f>ROUND(I208*H208,2)</f>
        <v>0</v>
      </c>
      <c r="BL208" s="17" t="s">
        <v>138</v>
      </c>
      <c r="BM208" s="237" t="s">
        <v>745</v>
      </c>
    </row>
    <row r="209" s="2" customFormat="1">
      <c r="A209" s="38"/>
      <c r="B209" s="39"/>
      <c r="C209" s="40"/>
      <c r="D209" s="239" t="s">
        <v>140</v>
      </c>
      <c r="E209" s="40"/>
      <c r="F209" s="240" t="s">
        <v>744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82</v>
      </c>
    </row>
    <row r="210" s="14" customFormat="1">
      <c r="A210" s="14"/>
      <c r="B210" s="254"/>
      <c r="C210" s="255"/>
      <c r="D210" s="239" t="s">
        <v>141</v>
      </c>
      <c r="E210" s="256" t="s">
        <v>1</v>
      </c>
      <c r="F210" s="257" t="s">
        <v>143</v>
      </c>
      <c r="G210" s="255"/>
      <c r="H210" s="258">
        <v>4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141</v>
      </c>
      <c r="AU210" s="264" t="s">
        <v>82</v>
      </c>
      <c r="AV210" s="14" t="s">
        <v>82</v>
      </c>
      <c r="AW210" s="14" t="s">
        <v>30</v>
      </c>
      <c r="AX210" s="14" t="s">
        <v>80</v>
      </c>
      <c r="AY210" s="264" t="s">
        <v>132</v>
      </c>
    </row>
    <row r="211" s="2" customFormat="1" ht="16.5" customHeight="1">
      <c r="A211" s="38"/>
      <c r="B211" s="39"/>
      <c r="C211" s="226" t="s">
        <v>313</v>
      </c>
      <c r="D211" s="226" t="s">
        <v>134</v>
      </c>
      <c r="E211" s="227" t="s">
        <v>746</v>
      </c>
      <c r="F211" s="228" t="s">
        <v>747</v>
      </c>
      <c r="G211" s="229" t="s">
        <v>354</v>
      </c>
      <c r="H211" s="230">
        <v>27</v>
      </c>
      <c r="I211" s="231"/>
      <c r="J211" s="232">
        <f>ROUND(I211*H211,2)</f>
        <v>0</v>
      </c>
      <c r="K211" s="228" t="s">
        <v>147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138</v>
      </c>
      <c r="AT211" s="237" t="s">
        <v>134</v>
      </c>
      <c r="AU211" s="237" t="s">
        <v>82</v>
      </c>
      <c r="AY211" s="17" t="s">
        <v>132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138</v>
      </c>
      <c r="BM211" s="237" t="s">
        <v>748</v>
      </c>
    </row>
    <row r="212" s="2" customFormat="1">
      <c r="A212" s="38"/>
      <c r="B212" s="39"/>
      <c r="C212" s="40"/>
      <c r="D212" s="239" t="s">
        <v>140</v>
      </c>
      <c r="E212" s="40"/>
      <c r="F212" s="240" t="s">
        <v>749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140</v>
      </c>
      <c r="AU212" s="17" t="s">
        <v>82</v>
      </c>
    </row>
    <row r="213" s="14" customFormat="1">
      <c r="A213" s="14"/>
      <c r="B213" s="254"/>
      <c r="C213" s="255"/>
      <c r="D213" s="239" t="s">
        <v>141</v>
      </c>
      <c r="E213" s="256" t="s">
        <v>1</v>
      </c>
      <c r="F213" s="257" t="s">
        <v>334</v>
      </c>
      <c r="G213" s="255"/>
      <c r="H213" s="258">
        <v>27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141</v>
      </c>
      <c r="AU213" s="264" t="s">
        <v>82</v>
      </c>
      <c r="AV213" s="14" t="s">
        <v>82</v>
      </c>
      <c r="AW213" s="14" t="s">
        <v>30</v>
      </c>
      <c r="AX213" s="14" t="s">
        <v>80</v>
      </c>
      <c r="AY213" s="264" t="s">
        <v>132</v>
      </c>
    </row>
    <row r="214" s="2" customFormat="1" ht="24.15" customHeight="1">
      <c r="A214" s="38"/>
      <c r="B214" s="39"/>
      <c r="C214" s="276" t="s">
        <v>318</v>
      </c>
      <c r="D214" s="276" t="s">
        <v>260</v>
      </c>
      <c r="E214" s="277" t="s">
        <v>750</v>
      </c>
      <c r="F214" s="278" t="s">
        <v>751</v>
      </c>
      <c r="G214" s="279" t="s">
        <v>354</v>
      </c>
      <c r="H214" s="280">
        <v>8</v>
      </c>
      <c r="I214" s="281"/>
      <c r="J214" s="282">
        <f>ROUND(I214*H214,2)</f>
        <v>0</v>
      </c>
      <c r="K214" s="278" t="s">
        <v>147</v>
      </c>
      <c r="L214" s="283"/>
      <c r="M214" s="284" t="s">
        <v>1</v>
      </c>
      <c r="N214" s="285" t="s">
        <v>38</v>
      </c>
      <c r="O214" s="91"/>
      <c r="P214" s="235">
        <f>O214*H214</f>
        <v>0</v>
      </c>
      <c r="Q214" s="235">
        <v>0.0101</v>
      </c>
      <c r="R214" s="235">
        <f>Q214*H214</f>
        <v>0.080799999999999997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196</v>
      </c>
      <c r="AT214" s="237" t="s">
        <v>260</v>
      </c>
      <c r="AU214" s="237" t="s">
        <v>82</v>
      </c>
      <c r="AY214" s="17" t="s">
        <v>132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80</v>
      </c>
      <c r="BK214" s="238">
        <f>ROUND(I214*H214,2)</f>
        <v>0</v>
      </c>
      <c r="BL214" s="17" t="s">
        <v>138</v>
      </c>
      <c r="BM214" s="237" t="s">
        <v>752</v>
      </c>
    </row>
    <row r="215" s="2" customFormat="1">
      <c r="A215" s="38"/>
      <c r="B215" s="39"/>
      <c r="C215" s="40"/>
      <c r="D215" s="239" t="s">
        <v>140</v>
      </c>
      <c r="E215" s="40"/>
      <c r="F215" s="240" t="s">
        <v>751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140</v>
      </c>
      <c r="AU215" s="17" t="s">
        <v>82</v>
      </c>
    </row>
    <row r="216" s="14" customFormat="1">
      <c r="A216" s="14"/>
      <c r="B216" s="254"/>
      <c r="C216" s="255"/>
      <c r="D216" s="239" t="s">
        <v>141</v>
      </c>
      <c r="E216" s="256" t="s">
        <v>1</v>
      </c>
      <c r="F216" s="257" t="s">
        <v>753</v>
      </c>
      <c r="G216" s="255"/>
      <c r="H216" s="258">
        <v>8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141</v>
      </c>
      <c r="AU216" s="264" t="s">
        <v>82</v>
      </c>
      <c r="AV216" s="14" t="s">
        <v>82</v>
      </c>
      <c r="AW216" s="14" t="s">
        <v>30</v>
      </c>
      <c r="AX216" s="14" t="s">
        <v>80</v>
      </c>
      <c r="AY216" s="264" t="s">
        <v>132</v>
      </c>
    </row>
    <row r="217" s="2" customFormat="1" ht="24.15" customHeight="1">
      <c r="A217" s="38"/>
      <c r="B217" s="39"/>
      <c r="C217" s="276" t="s">
        <v>324</v>
      </c>
      <c r="D217" s="276" t="s">
        <v>260</v>
      </c>
      <c r="E217" s="277" t="s">
        <v>754</v>
      </c>
      <c r="F217" s="278" t="s">
        <v>755</v>
      </c>
      <c r="G217" s="279" t="s">
        <v>354</v>
      </c>
      <c r="H217" s="280">
        <v>2</v>
      </c>
      <c r="I217" s="281"/>
      <c r="J217" s="282">
        <f>ROUND(I217*H217,2)</f>
        <v>0</v>
      </c>
      <c r="K217" s="278" t="s">
        <v>147</v>
      </c>
      <c r="L217" s="283"/>
      <c r="M217" s="284" t="s">
        <v>1</v>
      </c>
      <c r="N217" s="285" t="s">
        <v>38</v>
      </c>
      <c r="O217" s="91"/>
      <c r="P217" s="235">
        <f>O217*H217</f>
        <v>0</v>
      </c>
      <c r="Q217" s="235">
        <v>0.0088000000000000005</v>
      </c>
      <c r="R217" s="235">
        <f>Q217*H217</f>
        <v>0.017600000000000001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196</v>
      </c>
      <c r="AT217" s="237" t="s">
        <v>260</v>
      </c>
      <c r="AU217" s="237" t="s">
        <v>82</v>
      </c>
      <c r="AY217" s="17" t="s">
        <v>132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138</v>
      </c>
      <c r="BM217" s="237" t="s">
        <v>756</v>
      </c>
    </row>
    <row r="218" s="2" customFormat="1">
      <c r="A218" s="38"/>
      <c r="B218" s="39"/>
      <c r="C218" s="40"/>
      <c r="D218" s="239" t="s">
        <v>140</v>
      </c>
      <c r="E218" s="40"/>
      <c r="F218" s="240" t="s">
        <v>755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140</v>
      </c>
      <c r="AU218" s="17" t="s">
        <v>82</v>
      </c>
    </row>
    <row r="219" s="14" customFormat="1">
      <c r="A219" s="14"/>
      <c r="B219" s="254"/>
      <c r="C219" s="255"/>
      <c r="D219" s="239" t="s">
        <v>141</v>
      </c>
      <c r="E219" s="256" t="s">
        <v>1</v>
      </c>
      <c r="F219" s="257" t="s">
        <v>82</v>
      </c>
      <c r="G219" s="255"/>
      <c r="H219" s="258">
        <v>2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141</v>
      </c>
      <c r="AU219" s="264" t="s">
        <v>82</v>
      </c>
      <c r="AV219" s="14" t="s">
        <v>82</v>
      </c>
      <c r="AW219" s="14" t="s">
        <v>30</v>
      </c>
      <c r="AX219" s="14" t="s">
        <v>80</v>
      </c>
      <c r="AY219" s="264" t="s">
        <v>132</v>
      </c>
    </row>
    <row r="220" s="2" customFormat="1" ht="24.15" customHeight="1">
      <c r="A220" s="38"/>
      <c r="B220" s="39"/>
      <c r="C220" s="276" t="s">
        <v>329</v>
      </c>
      <c r="D220" s="276" t="s">
        <v>260</v>
      </c>
      <c r="E220" s="277" t="s">
        <v>757</v>
      </c>
      <c r="F220" s="278" t="s">
        <v>758</v>
      </c>
      <c r="G220" s="279" t="s">
        <v>354</v>
      </c>
      <c r="H220" s="280">
        <v>3</v>
      </c>
      <c r="I220" s="281"/>
      <c r="J220" s="282">
        <f>ROUND(I220*H220,2)</f>
        <v>0</v>
      </c>
      <c r="K220" s="278" t="s">
        <v>147</v>
      </c>
      <c r="L220" s="283"/>
      <c r="M220" s="284" t="s">
        <v>1</v>
      </c>
      <c r="N220" s="285" t="s">
        <v>38</v>
      </c>
      <c r="O220" s="91"/>
      <c r="P220" s="235">
        <f>O220*H220</f>
        <v>0</v>
      </c>
      <c r="Q220" s="235">
        <v>0.019</v>
      </c>
      <c r="R220" s="235">
        <f>Q220*H220</f>
        <v>0.056999999999999995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196</v>
      </c>
      <c r="AT220" s="237" t="s">
        <v>260</v>
      </c>
      <c r="AU220" s="237" t="s">
        <v>82</v>
      </c>
      <c r="AY220" s="17" t="s">
        <v>132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80</v>
      </c>
      <c r="BK220" s="238">
        <f>ROUND(I220*H220,2)</f>
        <v>0</v>
      </c>
      <c r="BL220" s="17" t="s">
        <v>138</v>
      </c>
      <c r="BM220" s="237" t="s">
        <v>759</v>
      </c>
    </row>
    <row r="221" s="2" customFormat="1">
      <c r="A221" s="38"/>
      <c r="B221" s="39"/>
      <c r="C221" s="40"/>
      <c r="D221" s="239" t="s">
        <v>140</v>
      </c>
      <c r="E221" s="40"/>
      <c r="F221" s="240" t="s">
        <v>758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140</v>
      </c>
      <c r="AU221" s="17" t="s">
        <v>82</v>
      </c>
    </row>
    <row r="222" s="14" customFormat="1">
      <c r="A222" s="14"/>
      <c r="B222" s="254"/>
      <c r="C222" s="255"/>
      <c r="D222" s="239" t="s">
        <v>141</v>
      </c>
      <c r="E222" s="256" t="s">
        <v>1</v>
      </c>
      <c r="F222" s="257" t="s">
        <v>760</v>
      </c>
      <c r="G222" s="255"/>
      <c r="H222" s="258">
        <v>3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141</v>
      </c>
      <c r="AU222" s="264" t="s">
        <v>82</v>
      </c>
      <c r="AV222" s="14" t="s">
        <v>82</v>
      </c>
      <c r="AW222" s="14" t="s">
        <v>30</v>
      </c>
      <c r="AX222" s="14" t="s">
        <v>80</v>
      </c>
      <c r="AY222" s="264" t="s">
        <v>132</v>
      </c>
    </row>
    <row r="223" s="2" customFormat="1" ht="33" customHeight="1">
      <c r="A223" s="38"/>
      <c r="B223" s="39"/>
      <c r="C223" s="276" t="s">
        <v>334</v>
      </c>
      <c r="D223" s="276" t="s">
        <v>260</v>
      </c>
      <c r="E223" s="277" t="s">
        <v>761</v>
      </c>
      <c r="F223" s="278" t="s">
        <v>762</v>
      </c>
      <c r="G223" s="279" t="s">
        <v>354</v>
      </c>
      <c r="H223" s="280">
        <v>4</v>
      </c>
      <c r="I223" s="281"/>
      <c r="J223" s="282">
        <f>ROUND(I223*H223,2)</f>
        <v>0</v>
      </c>
      <c r="K223" s="278" t="s">
        <v>147</v>
      </c>
      <c r="L223" s="283"/>
      <c r="M223" s="284" t="s">
        <v>1</v>
      </c>
      <c r="N223" s="285" t="s">
        <v>38</v>
      </c>
      <c r="O223" s="91"/>
      <c r="P223" s="235">
        <f>O223*H223</f>
        <v>0</v>
      </c>
      <c r="Q223" s="235">
        <v>0.014999999999999999</v>
      </c>
      <c r="R223" s="235">
        <f>Q223*H223</f>
        <v>0.059999999999999998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196</v>
      </c>
      <c r="AT223" s="237" t="s">
        <v>260</v>
      </c>
      <c r="AU223" s="237" t="s">
        <v>82</v>
      </c>
      <c r="AY223" s="17" t="s">
        <v>132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80</v>
      </c>
      <c r="BK223" s="238">
        <f>ROUND(I223*H223,2)</f>
        <v>0</v>
      </c>
      <c r="BL223" s="17" t="s">
        <v>138</v>
      </c>
      <c r="BM223" s="237" t="s">
        <v>763</v>
      </c>
    </row>
    <row r="224" s="2" customFormat="1">
      <c r="A224" s="38"/>
      <c r="B224" s="39"/>
      <c r="C224" s="40"/>
      <c r="D224" s="239" t="s">
        <v>140</v>
      </c>
      <c r="E224" s="40"/>
      <c r="F224" s="240" t="s">
        <v>762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140</v>
      </c>
      <c r="AU224" s="17" t="s">
        <v>82</v>
      </c>
    </row>
    <row r="225" s="14" customFormat="1">
      <c r="A225" s="14"/>
      <c r="B225" s="254"/>
      <c r="C225" s="255"/>
      <c r="D225" s="239" t="s">
        <v>141</v>
      </c>
      <c r="E225" s="256" t="s">
        <v>1</v>
      </c>
      <c r="F225" s="257" t="s">
        <v>143</v>
      </c>
      <c r="G225" s="255"/>
      <c r="H225" s="258">
        <v>4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141</v>
      </c>
      <c r="AU225" s="264" t="s">
        <v>82</v>
      </c>
      <c r="AV225" s="14" t="s">
        <v>82</v>
      </c>
      <c r="AW225" s="14" t="s">
        <v>30</v>
      </c>
      <c r="AX225" s="14" t="s">
        <v>80</v>
      </c>
      <c r="AY225" s="264" t="s">
        <v>132</v>
      </c>
    </row>
    <row r="226" s="2" customFormat="1" ht="24.15" customHeight="1">
      <c r="A226" s="38"/>
      <c r="B226" s="39"/>
      <c r="C226" s="276" t="s">
        <v>340</v>
      </c>
      <c r="D226" s="276" t="s">
        <v>260</v>
      </c>
      <c r="E226" s="277" t="s">
        <v>764</v>
      </c>
      <c r="F226" s="278" t="s">
        <v>765</v>
      </c>
      <c r="G226" s="279" t="s">
        <v>354</v>
      </c>
      <c r="H226" s="280">
        <v>1</v>
      </c>
      <c r="I226" s="281"/>
      <c r="J226" s="282">
        <f>ROUND(I226*H226,2)</f>
        <v>0</v>
      </c>
      <c r="K226" s="278" t="s">
        <v>147</v>
      </c>
      <c r="L226" s="283"/>
      <c r="M226" s="284" t="s">
        <v>1</v>
      </c>
      <c r="N226" s="285" t="s">
        <v>38</v>
      </c>
      <c r="O226" s="91"/>
      <c r="P226" s="235">
        <f>O226*H226</f>
        <v>0</v>
      </c>
      <c r="Q226" s="235">
        <v>0.0135</v>
      </c>
      <c r="R226" s="235">
        <f>Q226*H226</f>
        <v>0.0135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196</v>
      </c>
      <c r="AT226" s="237" t="s">
        <v>260</v>
      </c>
      <c r="AU226" s="237" t="s">
        <v>82</v>
      </c>
      <c r="AY226" s="17" t="s">
        <v>132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138</v>
      </c>
      <c r="BM226" s="237" t="s">
        <v>766</v>
      </c>
    </row>
    <row r="227" s="2" customFormat="1">
      <c r="A227" s="38"/>
      <c r="B227" s="39"/>
      <c r="C227" s="40"/>
      <c r="D227" s="239" t="s">
        <v>140</v>
      </c>
      <c r="E227" s="40"/>
      <c r="F227" s="240" t="s">
        <v>765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140</v>
      </c>
      <c r="AU227" s="17" t="s">
        <v>82</v>
      </c>
    </row>
    <row r="228" s="14" customFormat="1">
      <c r="A228" s="14"/>
      <c r="B228" s="254"/>
      <c r="C228" s="255"/>
      <c r="D228" s="239" t="s">
        <v>141</v>
      </c>
      <c r="E228" s="256" t="s">
        <v>1</v>
      </c>
      <c r="F228" s="257" t="s">
        <v>437</v>
      </c>
      <c r="G228" s="255"/>
      <c r="H228" s="258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141</v>
      </c>
      <c r="AU228" s="264" t="s">
        <v>82</v>
      </c>
      <c r="AV228" s="14" t="s">
        <v>82</v>
      </c>
      <c r="AW228" s="14" t="s">
        <v>30</v>
      </c>
      <c r="AX228" s="14" t="s">
        <v>80</v>
      </c>
      <c r="AY228" s="264" t="s">
        <v>132</v>
      </c>
    </row>
    <row r="229" s="2" customFormat="1" ht="24.15" customHeight="1">
      <c r="A229" s="38"/>
      <c r="B229" s="39"/>
      <c r="C229" s="276" t="s">
        <v>346</v>
      </c>
      <c r="D229" s="276" t="s">
        <v>260</v>
      </c>
      <c r="E229" s="277" t="s">
        <v>767</v>
      </c>
      <c r="F229" s="278" t="s">
        <v>768</v>
      </c>
      <c r="G229" s="279" t="s">
        <v>354</v>
      </c>
      <c r="H229" s="280">
        <v>3</v>
      </c>
      <c r="I229" s="281"/>
      <c r="J229" s="282">
        <f>ROUND(I229*H229,2)</f>
        <v>0</v>
      </c>
      <c r="K229" s="278" t="s">
        <v>1</v>
      </c>
      <c r="L229" s="283"/>
      <c r="M229" s="284" t="s">
        <v>1</v>
      </c>
      <c r="N229" s="285" t="s">
        <v>38</v>
      </c>
      <c r="O229" s="91"/>
      <c r="P229" s="235">
        <f>O229*H229</f>
        <v>0</v>
      </c>
      <c r="Q229" s="235">
        <v>0.01</v>
      </c>
      <c r="R229" s="235">
        <f>Q229*H229</f>
        <v>0.029999999999999999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196</v>
      </c>
      <c r="AT229" s="237" t="s">
        <v>260</v>
      </c>
      <c r="AU229" s="237" t="s">
        <v>82</v>
      </c>
      <c r="AY229" s="17" t="s">
        <v>132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138</v>
      </c>
      <c r="BM229" s="237" t="s">
        <v>769</v>
      </c>
    </row>
    <row r="230" s="2" customFormat="1">
      <c r="A230" s="38"/>
      <c r="B230" s="39"/>
      <c r="C230" s="40"/>
      <c r="D230" s="239" t="s">
        <v>140</v>
      </c>
      <c r="E230" s="40"/>
      <c r="F230" s="240" t="s">
        <v>768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140</v>
      </c>
      <c r="AU230" s="17" t="s">
        <v>82</v>
      </c>
    </row>
    <row r="231" s="14" customFormat="1">
      <c r="A231" s="14"/>
      <c r="B231" s="254"/>
      <c r="C231" s="255"/>
      <c r="D231" s="239" t="s">
        <v>141</v>
      </c>
      <c r="E231" s="256" t="s">
        <v>1</v>
      </c>
      <c r="F231" s="257" t="s">
        <v>760</v>
      </c>
      <c r="G231" s="255"/>
      <c r="H231" s="258">
        <v>3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141</v>
      </c>
      <c r="AU231" s="264" t="s">
        <v>82</v>
      </c>
      <c r="AV231" s="14" t="s">
        <v>82</v>
      </c>
      <c r="AW231" s="14" t="s">
        <v>30</v>
      </c>
      <c r="AX231" s="14" t="s">
        <v>80</v>
      </c>
      <c r="AY231" s="264" t="s">
        <v>132</v>
      </c>
    </row>
    <row r="232" s="2" customFormat="1" ht="24.15" customHeight="1">
      <c r="A232" s="38"/>
      <c r="B232" s="39"/>
      <c r="C232" s="276" t="s">
        <v>351</v>
      </c>
      <c r="D232" s="276" t="s">
        <v>260</v>
      </c>
      <c r="E232" s="277" t="s">
        <v>770</v>
      </c>
      <c r="F232" s="278" t="s">
        <v>771</v>
      </c>
      <c r="G232" s="279" t="s">
        <v>354</v>
      </c>
      <c r="H232" s="280">
        <v>6</v>
      </c>
      <c r="I232" s="281"/>
      <c r="J232" s="282">
        <f>ROUND(I232*H232,2)</f>
        <v>0</v>
      </c>
      <c r="K232" s="278" t="s">
        <v>1</v>
      </c>
      <c r="L232" s="283"/>
      <c r="M232" s="284" t="s">
        <v>1</v>
      </c>
      <c r="N232" s="285" t="s">
        <v>38</v>
      </c>
      <c r="O232" s="91"/>
      <c r="P232" s="235">
        <f>O232*H232</f>
        <v>0</v>
      </c>
      <c r="Q232" s="235">
        <v>0.01</v>
      </c>
      <c r="R232" s="235">
        <f>Q232*H232</f>
        <v>0.059999999999999998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196</v>
      </c>
      <c r="AT232" s="237" t="s">
        <v>260</v>
      </c>
      <c r="AU232" s="237" t="s">
        <v>82</v>
      </c>
      <c r="AY232" s="17" t="s">
        <v>132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138</v>
      </c>
      <c r="BM232" s="237" t="s">
        <v>772</v>
      </c>
    </row>
    <row r="233" s="2" customFormat="1">
      <c r="A233" s="38"/>
      <c r="B233" s="39"/>
      <c r="C233" s="40"/>
      <c r="D233" s="239" t="s">
        <v>140</v>
      </c>
      <c r="E233" s="40"/>
      <c r="F233" s="240" t="s">
        <v>771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140</v>
      </c>
      <c r="AU233" s="17" t="s">
        <v>82</v>
      </c>
    </row>
    <row r="234" s="14" customFormat="1">
      <c r="A234" s="14"/>
      <c r="B234" s="254"/>
      <c r="C234" s="255"/>
      <c r="D234" s="239" t="s">
        <v>141</v>
      </c>
      <c r="E234" s="256" t="s">
        <v>1</v>
      </c>
      <c r="F234" s="257" t="s">
        <v>400</v>
      </c>
      <c r="G234" s="255"/>
      <c r="H234" s="258">
        <v>6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4" t="s">
        <v>141</v>
      </c>
      <c r="AU234" s="264" t="s">
        <v>82</v>
      </c>
      <c r="AV234" s="14" t="s">
        <v>82</v>
      </c>
      <c r="AW234" s="14" t="s">
        <v>30</v>
      </c>
      <c r="AX234" s="14" t="s">
        <v>80</v>
      </c>
      <c r="AY234" s="264" t="s">
        <v>132</v>
      </c>
    </row>
    <row r="235" s="2" customFormat="1" ht="24.15" customHeight="1">
      <c r="A235" s="38"/>
      <c r="B235" s="39"/>
      <c r="C235" s="226" t="s">
        <v>358</v>
      </c>
      <c r="D235" s="226" t="s">
        <v>134</v>
      </c>
      <c r="E235" s="227" t="s">
        <v>773</v>
      </c>
      <c r="F235" s="228" t="s">
        <v>774</v>
      </c>
      <c r="G235" s="229" t="s">
        <v>160</v>
      </c>
      <c r="H235" s="230">
        <v>30</v>
      </c>
      <c r="I235" s="231"/>
      <c r="J235" s="232">
        <f>ROUND(I235*H235,2)</f>
        <v>0</v>
      </c>
      <c r="K235" s="228" t="s">
        <v>1</v>
      </c>
      <c r="L235" s="44"/>
      <c r="M235" s="233" t="s">
        <v>1</v>
      </c>
      <c r="N235" s="234" t="s">
        <v>38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138</v>
      </c>
      <c r="AT235" s="237" t="s">
        <v>134</v>
      </c>
      <c r="AU235" s="237" t="s">
        <v>82</v>
      </c>
      <c r="AY235" s="17" t="s">
        <v>132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80</v>
      </c>
      <c r="BK235" s="238">
        <f>ROUND(I235*H235,2)</f>
        <v>0</v>
      </c>
      <c r="BL235" s="17" t="s">
        <v>138</v>
      </c>
      <c r="BM235" s="237" t="s">
        <v>775</v>
      </c>
    </row>
    <row r="236" s="2" customFormat="1">
      <c r="A236" s="38"/>
      <c r="B236" s="39"/>
      <c r="C236" s="40"/>
      <c r="D236" s="239" t="s">
        <v>140</v>
      </c>
      <c r="E236" s="40"/>
      <c r="F236" s="240" t="s">
        <v>776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140</v>
      </c>
      <c r="AU236" s="17" t="s">
        <v>82</v>
      </c>
    </row>
    <row r="237" s="13" customFormat="1">
      <c r="A237" s="13"/>
      <c r="B237" s="244"/>
      <c r="C237" s="245"/>
      <c r="D237" s="239" t="s">
        <v>141</v>
      </c>
      <c r="E237" s="246" t="s">
        <v>1</v>
      </c>
      <c r="F237" s="247" t="s">
        <v>777</v>
      </c>
      <c r="G237" s="245"/>
      <c r="H237" s="246" t="s">
        <v>1</v>
      </c>
      <c r="I237" s="248"/>
      <c r="J237" s="245"/>
      <c r="K237" s="245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141</v>
      </c>
      <c r="AU237" s="253" t="s">
        <v>82</v>
      </c>
      <c r="AV237" s="13" t="s">
        <v>80</v>
      </c>
      <c r="AW237" s="13" t="s">
        <v>30</v>
      </c>
      <c r="AX237" s="13" t="s">
        <v>73</v>
      </c>
      <c r="AY237" s="253" t="s">
        <v>132</v>
      </c>
    </row>
    <row r="238" s="13" customFormat="1">
      <c r="A238" s="13"/>
      <c r="B238" s="244"/>
      <c r="C238" s="245"/>
      <c r="D238" s="239" t="s">
        <v>141</v>
      </c>
      <c r="E238" s="246" t="s">
        <v>1</v>
      </c>
      <c r="F238" s="247" t="s">
        <v>778</v>
      </c>
      <c r="G238" s="245"/>
      <c r="H238" s="246" t="s">
        <v>1</v>
      </c>
      <c r="I238" s="248"/>
      <c r="J238" s="245"/>
      <c r="K238" s="245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141</v>
      </c>
      <c r="AU238" s="253" t="s">
        <v>82</v>
      </c>
      <c r="AV238" s="13" t="s">
        <v>80</v>
      </c>
      <c r="AW238" s="13" t="s">
        <v>30</v>
      </c>
      <c r="AX238" s="13" t="s">
        <v>73</v>
      </c>
      <c r="AY238" s="253" t="s">
        <v>132</v>
      </c>
    </row>
    <row r="239" s="14" customFormat="1">
      <c r="A239" s="14"/>
      <c r="B239" s="254"/>
      <c r="C239" s="255"/>
      <c r="D239" s="239" t="s">
        <v>141</v>
      </c>
      <c r="E239" s="256" t="s">
        <v>1</v>
      </c>
      <c r="F239" s="257" t="s">
        <v>779</v>
      </c>
      <c r="G239" s="255"/>
      <c r="H239" s="258">
        <v>30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4" t="s">
        <v>141</v>
      </c>
      <c r="AU239" s="264" t="s">
        <v>82</v>
      </c>
      <c r="AV239" s="14" t="s">
        <v>82</v>
      </c>
      <c r="AW239" s="14" t="s">
        <v>30</v>
      </c>
      <c r="AX239" s="14" t="s">
        <v>80</v>
      </c>
      <c r="AY239" s="264" t="s">
        <v>132</v>
      </c>
    </row>
    <row r="240" s="2" customFormat="1" ht="21.75" customHeight="1">
      <c r="A240" s="38"/>
      <c r="B240" s="39"/>
      <c r="C240" s="226" t="s">
        <v>363</v>
      </c>
      <c r="D240" s="226" t="s">
        <v>134</v>
      </c>
      <c r="E240" s="227" t="s">
        <v>780</v>
      </c>
      <c r="F240" s="228" t="s">
        <v>781</v>
      </c>
      <c r="G240" s="229" t="s">
        <v>160</v>
      </c>
      <c r="H240" s="230">
        <v>100</v>
      </c>
      <c r="I240" s="231"/>
      <c r="J240" s="232">
        <f>ROUND(I240*H240,2)</f>
        <v>0</v>
      </c>
      <c r="K240" s="228" t="s">
        <v>1</v>
      </c>
      <c r="L240" s="44"/>
      <c r="M240" s="233" t="s">
        <v>1</v>
      </c>
      <c r="N240" s="234" t="s">
        <v>38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138</v>
      </c>
      <c r="AT240" s="237" t="s">
        <v>134</v>
      </c>
      <c r="AU240" s="237" t="s">
        <v>82</v>
      </c>
      <c r="AY240" s="17" t="s">
        <v>132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80</v>
      </c>
      <c r="BK240" s="238">
        <f>ROUND(I240*H240,2)</f>
        <v>0</v>
      </c>
      <c r="BL240" s="17" t="s">
        <v>138</v>
      </c>
      <c r="BM240" s="237" t="s">
        <v>782</v>
      </c>
    </row>
    <row r="241" s="2" customFormat="1">
      <c r="A241" s="38"/>
      <c r="B241" s="39"/>
      <c r="C241" s="40"/>
      <c r="D241" s="239" t="s">
        <v>140</v>
      </c>
      <c r="E241" s="40"/>
      <c r="F241" s="240" t="s">
        <v>783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140</v>
      </c>
      <c r="AU241" s="17" t="s">
        <v>82</v>
      </c>
    </row>
    <row r="242" s="13" customFormat="1">
      <c r="A242" s="13"/>
      <c r="B242" s="244"/>
      <c r="C242" s="245"/>
      <c r="D242" s="239" t="s">
        <v>141</v>
      </c>
      <c r="E242" s="246" t="s">
        <v>1</v>
      </c>
      <c r="F242" s="247" t="s">
        <v>784</v>
      </c>
      <c r="G242" s="245"/>
      <c r="H242" s="246" t="s">
        <v>1</v>
      </c>
      <c r="I242" s="248"/>
      <c r="J242" s="245"/>
      <c r="K242" s="245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141</v>
      </c>
      <c r="AU242" s="253" t="s">
        <v>82</v>
      </c>
      <c r="AV242" s="13" t="s">
        <v>80</v>
      </c>
      <c r="AW242" s="13" t="s">
        <v>30</v>
      </c>
      <c r="AX242" s="13" t="s">
        <v>73</v>
      </c>
      <c r="AY242" s="253" t="s">
        <v>132</v>
      </c>
    </row>
    <row r="243" s="14" customFormat="1">
      <c r="A243" s="14"/>
      <c r="B243" s="254"/>
      <c r="C243" s="255"/>
      <c r="D243" s="239" t="s">
        <v>141</v>
      </c>
      <c r="E243" s="256" t="s">
        <v>1</v>
      </c>
      <c r="F243" s="257" t="s">
        <v>785</v>
      </c>
      <c r="G243" s="255"/>
      <c r="H243" s="258">
        <v>100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141</v>
      </c>
      <c r="AU243" s="264" t="s">
        <v>82</v>
      </c>
      <c r="AV243" s="14" t="s">
        <v>82</v>
      </c>
      <c r="AW243" s="14" t="s">
        <v>30</v>
      </c>
      <c r="AX243" s="14" t="s">
        <v>80</v>
      </c>
      <c r="AY243" s="264" t="s">
        <v>132</v>
      </c>
    </row>
    <row r="244" s="2" customFormat="1" ht="21.75" customHeight="1">
      <c r="A244" s="38"/>
      <c r="B244" s="39"/>
      <c r="C244" s="226" t="s">
        <v>369</v>
      </c>
      <c r="D244" s="226" t="s">
        <v>134</v>
      </c>
      <c r="E244" s="227" t="s">
        <v>786</v>
      </c>
      <c r="F244" s="228" t="s">
        <v>787</v>
      </c>
      <c r="G244" s="229" t="s">
        <v>354</v>
      </c>
      <c r="H244" s="230">
        <v>3</v>
      </c>
      <c r="I244" s="231"/>
      <c r="J244" s="232">
        <f>ROUND(I244*H244,2)</f>
        <v>0</v>
      </c>
      <c r="K244" s="228" t="s">
        <v>147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0.0016299999999999999</v>
      </c>
      <c r="R244" s="235">
        <f>Q244*H244</f>
        <v>0.0048900000000000002</v>
      </c>
      <c r="S244" s="235">
        <v>0.0016299999999999999</v>
      </c>
      <c r="T244" s="236">
        <f>S244*H244</f>
        <v>0.0048900000000000002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138</v>
      </c>
      <c r="AT244" s="237" t="s">
        <v>134</v>
      </c>
      <c r="AU244" s="237" t="s">
        <v>82</v>
      </c>
      <c r="AY244" s="17" t="s">
        <v>132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80</v>
      </c>
      <c r="BK244" s="238">
        <f>ROUND(I244*H244,2)</f>
        <v>0</v>
      </c>
      <c r="BL244" s="17" t="s">
        <v>138</v>
      </c>
      <c r="BM244" s="237" t="s">
        <v>788</v>
      </c>
    </row>
    <row r="245" s="2" customFormat="1">
      <c r="A245" s="38"/>
      <c r="B245" s="39"/>
      <c r="C245" s="40"/>
      <c r="D245" s="239" t="s">
        <v>140</v>
      </c>
      <c r="E245" s="40"/>
      <c r="F245" s="240" t="s">
        <v>789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140</v>
      </c>
      <c r="AU245" s="17" t="s">
        <v>82</v>
      </c>
    </row>
    <row r="246" s="14" customFormat="1">
      <c r="A246" s="14"/>
      <c r="B246" s="254"/>
      <c r="C246" s="255"/>
      <c r="D246" s="239" t="s">
        <v>141</v>
      </c>
      <c r="E246" s="256" t="s">
        <v>1</v>
      </c>
      <c r="F246" s="257" t="s">
        <v>760</v>
      </c>
      <c r="G246" s="255"/>
      <c r="H246" s="258">
        <v>3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4" t="s">
        <v>141</v>
      </c>
      <c r="AU246" s="264" t="s">
        <v>82</v>
      </c>
      <c r="AV246" s="14" t="s">
        <v>82</v>
      </c>
      <c r="AW246" s="14" t="s">
        <v>30</v>
      </c>
      <c r="AX246" s="14" t="s">
        <v>80</v>
      </c>
      <c r="AY246" s="264" t="s">
        <v>132</v>
      </c>
    </row>
    <row r="247" s="2" customFormat="1" ht="21.75" customHeight="1">
      <c r="A247" s="38"/>
      <c r="B247" s="39"/>
      <c r="C247" s="226" t="s">
        <v>374</v>
      </c>
      <c r="D247" s="226" t="s">
        <v>134</v>
      </c>
      <c r="E247" s="227" t="s">
        <v>790</v>
      </c>
      <c r="F247" s="228" t="s">
        <v>791</v>
      </c>
      <c r="G247" s="229" t="s">
        <v>354</v>
      </c>
      <c r="H247" s="230">
        <v>7</v>
      </c>
      <c r="I247" s="231"/>
      <c r="J247" s="232">
        <f>ROUND(I247*H247,2)</f>
        <v>0</v>
      </c>
      <c r="K247" s="228" t="s">
        <v>147</v>
      </c>
      <c r="L247" s="44"/>
      <c r="M247" s="233" t="s">
        <v>1</v>
      </c>
      <c r="N247" s="234" t="s">
        <v>38</v>
      </c>
      <c r="O247" s="91"/>
      <c r="P247" s="235">
        <f>O247*H247</f>
        <v>0</v>
      </c>
      <c r="Q247" s="235">
        <v>0.00072000000000000005</v>
      </c>
      <c r="R247" s="235">
        <f>Q247*H247</f>
        <v>0.0050400000000000002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138</v>
      </c>
      <c r="AT247" s="237" t="s">
        <v>134</v>
      </c>
      <c r="AU247" s="237" t="s">
        <v>82</v>
      </c>
      <c r="AY247" s="17" t="s">
        <v>132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80</v>
      </c>
      <c r="BK247" s="238">
        <f>ROUND(I247*H247,2)</f>
        <v>0</v>
      </c>
      <c r="BL247" s="17" t="s">
        <v>138</v>
      </c>
      <c r="BM247" s="237" t="s">
        <v>792</v>
      </c>
    </row>
    <row r="248" s="2" customFormat="1">
      <c r="A248" s="38"/>
      <c r="B248" s="39"/>
      <c r="C248" s="40"/>
      <c r="D248" s="239" t="s">
        <v>140</v>
      </c>
      <c r="E248" s="40"/>
      <c r="F248" s="240" t="s">
        <v>793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140</v>
      </c>
      <c r="AU248" s="17" t="s">
        <v>82</v>
      </c>
    </row>
    <row r="249" s="14" customFormat="1">
      <c r="A249" s="14"/>
      <c r="B249" s="254"/>
      <c r="C249" s="255"/>
      <c r="D249" s="239" t="s">
        <v>141</v>
      </c>
      <c r="E249" s="256" t="s">
        <v>1</v>
      </c>
      <c r="F249" s="257" t="s">
        <v>794</v>
      </c>
      <c r="G249" s="255"/>
      <c r="H249" s="258">
        <v>7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141</v>
      </c>
      <c r="AU249" s="264" t="s">
        <v>82</v>
      </c>
      <c r="AV249" s="14" t="s">
        <v>82</v>
      </c>
      <c r="AW249" s="14" t="s">
        <v>30</v>
      </c>
      <c r="AX249" s="14" t="s">
        <v>80</v>
      </c>
      <c r="AY249" s="264" t="s">
        <v>132</v>
      </c>
    </row>
    <row r="250" s="2" customFormat="1" ht="24.15" customHeight="1">
      <c r="A250" s="38"/>
      <c r="B250" s="39"/>
      <c r="C250" s="276" t="s">
        <v>378</v>
      </c>
      <c r="D250" s="276" t="s">
        <v>260</v>
      </c>
      <c r="E250" s="277" t="s">
        <v>795</v>
      </c>
      <c r="F250" s="278" t="s">
        <v>796</v>
      </c>
      <c r="G250" s="279" t="s">
        <v>354</v>
      </c>
      <c r="H250" s="280">
        <v>7</v>
      </c>
      <c r="I250" s="281"/>
      <c r="J250" s="282">
        <f>ROUND(I250*H250,2)</f>
        <v>0</v>
      </c>
      <c r="K250" s="278" t="s">
        <v>1</v>
      </c>
      <c r="L250" s="283"/>
      <c r="M250" s="284" t="s">
        <v>1</v>
      </c>
      <c r="N250" s="285" t="s">
        <v>38</v>
      </c>
      <c r="O250" s="91"/>
      <c r="P250" s="235">
        <f>O250*H250</f>
        <v>0</v>
      </c>
      <c r="Q250" s="235">
        <v>0.0051999999999999998</v>
      </c>
      <c r="R250" s="235">
        <f>Q250*H250</f>
        <v>0.036400000000000002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196</v>
      </c>
      <c r="AT250" s="237" t="s">
        <v>260</v>
      </c>
      <c r="AU250" s="237" t="s">
        <v>82</v>
      </c>
      <c r="AY250" s="17" t="s">
        <v>132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80</v>
      </c>
      <c r="BK250" s="238">
        <f>ROUND(I250*H250,2)</f>
        <v>0</v>
      </c>
      <c r="BL250" s="17" t="s">
        <v>138</v>
      </c>
      <c r="BM250" s="237" t="s">
        <v>797</v>
      </c>
    </row>
    <row r="251" s="2" customFormat="1">
      <c r="A251" s="38"/>
      <c r="B251" s="39"/>
      <c r="C251" s="40"/>
      <c r="D251" s="239" t="s">
        <v>140</v>
      </c>
      <c r="E251" s="40"/>
      <c r="F251" s="240" t="s">
        <v>796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140</v>
      </c>
      <c r="AU251" s="17" t="s">
        <v>82</v>
      </c>
    </row>
    <row r="252" s="14" customFormat="1">
      <c r="A252" s="14"/>
      <c r="B252" s="254"/>
      <c r="C252" s="255"/>
      <c r="D252" s="239" t="s">
        <v>141</v>
      </c>
      <c r="E252" s="256" t="s">
        <v>1</v>
      </c>
      <c r="F252" s="257" t="s">
        <v>178</v>
      </c>
      <c r="G252" s="255"/>
      <c r="H252" s="258">
        <v>7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4" t="s">
        <v>141</v>
      </c>
      <c r="AU252" s="264" t="s">
        <v>82</v>
      </c>
      <c r="AV252" s="14" t="s">
        <v>82</v>
      </c>
      <c r="AW252" s="14" t="s">
        <v>30</v>
      </c>
      <c r="AX252" s="14" t="s">
        <v>80</v>
      </c>
      <c r="AY252" s="264" t="s">
        <v>132</v>
      </c>
    </row>
    <row r="253" s="2" customFormat="1" ht="21.75" customHeight="1">
      <c r="A253" s="38"/>
      <c r="B253" s="39"/>
      <c r="C253" s="226" t="s">
        <v>383</v>
      </c>
      <c r="D253" s="226" t="s">
        <v>134</v>
      </c>
      <c r="E253" s="227" t="s">
        <v>798</v>
      </c>
      <c r="F253" s="228" t="s">
        <v>799</v>
      </c>
      <c r="G253" s="229" t="s">
        <v>354</v>
      </c>
      <c r="H253" s="230">
        <v>5</v>
      </c>
      <c r="I253" s="231"/>
      <c r="J253" s="232">
        <f>ROUND(I253*H253,2)</f>
        <v>0</v>
      </c>
      <c r="K253" s="228" t="s">
        <v>147</v>
      </c>
      <c r="L253" s="44"/>
      <c r="M253" s="233" t="s">
        <v>1</v>
      </c>
      <c r="N253" s="234" t="s">
        <v>38</v>
      </c>
      <c r="O253" s="91"/>
      <c r="P253" s="235">
        <f>O253*H253</f>
        <v>0</v>
      </c>
      <c r="Q253" s="235">
        <v>0.0016199999999999999</v>
      </c>
      <c r="R253" s="235">
        <f>Q253*H253</f>
        <v>0.0080999999999999996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138</v>
      </c>
      <c r="AT253" s="237" t="s">
        <v>134</v>
      </c>
      <c r="AU253" s="237" t="s">
        <v>82</v>
      </c>
      <c r="AY253" s="17" t="s">
        <v>132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80</v>
      </c>
      <c r="BK253" s="238">
        <f>ROUND(I253*H253,2)</f>
        <v>0</v>
      </c>
      <c r="BL253" s="17" t="s">
        <v>138</v>
      </c>
      <c r="BM253" s="237" t="s">
        <v>800</v>
      </c>
    </row>
    <row r="254" s="2" customFormat="1">
      <c r="A254" s="38"/>
      <c r="B254" s="39"/>
      <c r="C254" s="40"/>
      <c r="D254" s="239" t="s">
        <v>140</v>
      </c>
      <c r="E254" s="40"/>
      <c r="F254" s="240" t="s">
        <v>801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140</v>
      </c>
      <c r="AU254" s="17" t="s">
        <v>82</v>
      </c>
    </row>
    <row r="255" s="13" customFormat="1">
      <c r="A255" s="13"/>
      <c r="B255" s="244"/>
      <c r="C255" s="245"/>
      <c r="D255" s="239" t="s">
        <v>141</v>
      </c>
      <c r="E255" s="246" t="s">
        <v>1</v>
      </c>
      <c r="F255" s="247" t="s">
        <v>802</v>
      </c>
      <c r="G255" s="245"/>
      <c r="H255" s="246" t="s">
        <v>1</v>
      </c>
      <c r="I255" s="248"/>
      <c r="J255" s="245"/>
      <c r="K255" s="245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141</v>
      </c>
      <c r="AU255" s="253" t="s">
        <v>82</v>
      </c>
      <c r="AV255" s="13" t="s">
        <v>80</v>
      </c>
      <c r="AW255" s="13" t="s">
        <v>30</v>
      </c>
      <c r="AX255" s="13" t="s">
        <v>73</v>
      </c>
      <c r="AY255" s="253" t="s">
        <v>132</v>
      </c>
    </row>
    <row r="256" s="14" customFormat="1">
      <c r="A256" s="14"/>
      <c r="B256" s="254"/>
      <c r="C256" s="255"/>
      <c r="D256" s="239" t="s">
        <v>141</v>
      </c>
      <c r="E256" s="256" t="s">
        <v>1</v>
      </c>
      <c r="F256" s="257" t="s">
        <v>524</v>
      </c>
      <c r="G256" s="255"/>
      <c r="H256" s="258">
        <v>5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4" t="s">
        <v>141</v>
      </c>
      <c r="AU256" s="264" t="s">
        <v>82</v>
      </c>
      <c r="AV256" s="14" t="s">
        <v>82</v>
      </c>
      <c r="AW256" s="14" t="s">
        <v>30</v>
      </c>
      <c r="AX256" s="14" t="s">
        <v>80</v>
      </c>
      <c r="AY256" s="264" t="s">
        <v>132</v>
      </c>
    </row>
    <row r="257" s="2" customFormat="1" ht="24.15" customHeight="1">
      <c r="A257" s="38"/>
      <c r="B257" s="39"/>
      <c r="C257" s="276" t="s">
        <v>387</v>
      </c>
      <c r="D257" s="276" t="s">
        <v>260</v>
      </c>
      <c r="E257" s="277" t="s">
        <v>803</v>
      </c>
      <c r="F257" s="278" t="s">
        <v>804</v>
      </c>
      <c r="G257" s="279" t="s">
        <v>354</v>
      </c>
      <c r="H257" s="280">
        <v>5</v>
      </c>
      <c r="I257" s="281"/>
      <c r="J257" s="282">
        <f>ROUND(I257*H257,2)</f>
        <v>0</v>
      </c>
      <c r="K257" s="278" t="s">
        <v>1</v>
      </c>
      <c r="L257" s="283"/>
      <c r="M257" s="284" t="s">
        <v>1</v>
      </c>
      <c r="N257" s="285" t="s">
        <v>38</v>
      </c>
      <c r="O257" s="91"/>
      <c r="P257" s="235">
        <f>O257*H257</f>
        <v>0</v>
      </c>
      <c r="Q257" s="235">
        <v>0.01847</v>
      </c>
      <c r="R257" s="235">
        <f>Q257*H257</f>
        <v>0.092350000000000002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196</v>
      </c>
      <c r="AT257" s="237" t="s">
        <v>260</v>
      </c>
      <c r="AU257" s="237" t="s">
        <v>82</v>
      </c>
      <c r="AY257" s="17" t="s">
        <v>132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80</v>
      </c>
      <c r="BK257" s="238">
        <f>ROUND(I257*H257,2)</f>
        <v>0</v>
      </c>
      <c r="BL257" s="17" t="s">
        <v>138</v>
      </c>
      <c r="BM257" s="237" t="s">
        <v>805</v>
      </c>
    </row>
    <row r="258" s="2" customFormat="1">
      <c r="A258" s="38"/>
      <c r="B258" s="39"/>
      <c r="C258" s="40"/>
      <c r="D258" s="239" t="s">
        <v>140</v>
      </c>
      <c r="E258" s="40"/>
      <c r="F258" s="240" t="s">
        <v>804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140</v>
      </c>
      <c r="AU258" s="17" t="s">
        <v>82</v>
      </c>
    </row>
    <row r="259" s="14" customFormat="1">
      <c r="A259" s="14"/>
      <c r="B259" s="254"/>
      <c r="C259" s="255"/>
      <c r="D259" s="239" t="s">
        <v>141</v>
      </c>
      <c r="E259" s="256" t="s">
        <v>1</v>
      </c>
      <c r="F259" s="257" t="s">
        <v>524</v>
      </c>
      <c r="G259" s="255"/>
      <c r="H259" s="258">
        <v>5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4" t="s">
        <v>141</v>
      </c>
      <c r="AU259" s="264" t="s">
        <v>82</v>
      </c>
      <c r="AV259" s="14" t="s">
        <v>82</v>
      </c>
      <c r="AW259" s="14" t="s">
        <v>30</v>
      </c>
      <c r="AX259" s="14" t="s">
        <v>80</v>
      </c>
      <c r="AY259" s="264" t="s">
        <v>132</v>
      </c>
    </row>
    <row r="260" s="2" customFormat="1" ht="21.75" customHeight="1">
      <c r="A260" s="38"/>
      <c r="B260" s="39"/>
      <c r="C260" s="226" t="s">
        <v>391</v>
      </c>
      <c r="D260" s="226" t="s">
        <v>134</v>
      </c>
      <c r="E260" s="227" t="s">
        <v>806</v>
      </c>
      <c r="F260" s="228" t="s">
        <v>807</v>
      </c>
      <c r="G260" s="229" t="s">
        <v>354</v>
      </c>
      <c r="H260" s="230">
        <v>7</v>
      </c>
      <c r="I260" s="231"/>
      <c r="J260" s="232">
        <f>ROUND(I260*H260,2)</f>
        <v>0</v>
      </c>
      <c r="K260" s="228" t="s">
        <v>147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0.00165</v>
      </c>
      <c r="R260" s="235">
        <f>Q260*H260</f>
        <v>0.01155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138</v>
      </c>
      <c r="AT260" s="237" t="s">
        <v>134</v>
      </c>
      <c r="AU260" s="237" t="s">
        <v>82</v>
      </c>
      <c r="AY260" s="17" t="s">
        <v>132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80</v>
      </c>
      <c r="BK260" s="238">
        <f>ROUND(I260*H260,2)</f>
        <v>0</v>
      </c>
      <c r="BL260" s="17" t="s">
        <v>138</v>
      </c>
      <c r="BM260" s="237" t="s">
        <v>808</v>
      </c>
    </row>
    <row r="261" s="2" customFormat="1">
      <c r="A261" s="38"/>
      <c r="B261" s="39"/>
      <c r="C261" s="40"/>
      <c r="D261" s="239" t="s">
        <v>140</v>
      </c>
      <c r="E261" s="40"/>
      <c r="F261" s="240" t="s">
        <v>809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140</v>
      </c>
      <c r="AU261" s="17" t="s">
        <v>82</v>
      </c>
    </row>
    <row r="262" s="14" customFormat="1">
      <c r="A262" s="14"/>
      <c r="B262" s="254"/>
      <c r="C262" s="255"/>
      <c r="D262" s="239" t="s">
        <v>141</v>
      </c>
      <c r="E262" s="256" t="s">
        <v>1</v>
      </c>
      <c r="F262" s="257" t="s">
        <v>178</v>
      </c>
      <c r="G262" s="255"/>
      <c r="H262" s="258">
        <v>7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4" t="s">
        <v>141</v>
      </c>
      <c r="AU262" s="264" t="s">
        <v>82</v>
      </c>
      <c r="AV262" s="14" t="s">
        <v>82</v>
      </c>
      <c r="AW262" s="14" t="s">
        <v>30</v>
      </c>
      <c r="AX262" s="14" t="s">
        <v>80</v>
      </c>
      <c r="AY262" s="264" t="s">
        <v>132</v>
      </c>
    </row>
    <row r="263" s="2" customFormat="1" ht="24.15" customHeight="1">
      <c r="A263" s="38"/>
      <c r="B263" s="39"/>
      <c r="C263" s="276" t="s">
        <v>396</v>
      </c>
      <c r="D263" s="276" t="s">
        <v>260</v>
      </c>
      <c r="E263" s="277" t="s">
        <v>810</v>
      </c>
      <c r="F263" s="278" t="s">
        <v>811</v>
      </c>
      <c r="G263" s="279" t="s">
        <v>354</v>
      </c>
      <c r="H263" s="280">
        <v>7</v>
      </c>
      <c r="I263" s="281"/>
      <c r="J263" s="282">
        <f>ROUND(I263*H263,2)</f>
        <v>0</v>
      </c>
      <c r="K263" s="278" t="s">
        <v>1</v>
      </c>
      <c r="L263" s="283"/>
      <c r="M263" s="284" t="s">
        <v>1</v>
      </c>
      <c r="N263" s="285" t="s">
        <v>38</v>
      </c>
      <c r="O263" s="91"/>
      <c r="P263" s="235">
        <f>O263*H263</f>
        <v>0</v>
      </c>
      <c r="Q263" s="235">
        <v>0.024500000000000001</v>
      </c>
      <c r="R263" s="235">
        <f>Q263*H263</f>
        <v>0.17150000000000001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196</v>
      </c>
      <c r="AT263" s="237" t="s">
        <v>260</v>
      </c>
      <c r="AU263" s="237" t="s">
        <v>82</v>
      </c>
      <c r="AY263" s="17" t="s">
        <v>132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80</v>
      </c>
      <c r="BK263" s="238">
        <f>ROUND(I263*H263,2)</f>
        <v>0</v>
      </c>
      <c r="BL263" s="17" t="s">
        <v>138</v>
      </c>
      <c r="BM263" s="237" t="s">
        <v>812</v>
      </c>
    </row>
    <row r="264" s="2" customFormat="1">
      <c r="A264" s="38"/>
      <c r="B264" s="39"/>
      <c r="C264" s="40"/>
      <c r="D264" s="239" t="s">
        <v>140</v>
      </c>
      <c r="E264" s="40"/>
      <c r="F264" s="240" t="s">
        <v>811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140</v>
      </c>
      <c r="AU264" s="17" t="s">
        <v>82</v>
      </c>
    </row>
    <row r="265" s="14" customFormat="1">
      <c r="A265" s="14"/>
      <c r="B265" s="254"/>
      <c r="C265" s="255"/>
      <c r="D265" s="239" t="s">
        <v>141</v>
      </c>
      <c r="E265" s="256" t="s">
        <v>1</v>
      </c>
      <c r="F265" s="257" t="s">
        <v>178</v>
      </c>
      <c r="G265" s="255"/>
      <c r="H265" s="258">
        <v>7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4" t="s">
        <v>141</v>
      </c>
      <c r="AU265" s="264" t="s">
        <v>82</v>
      </c>
      <c r="AV265" s="14" t="s">
        <v>82</v>
      </c>
      <c r="AW265" s="14" t="s">
        <v>30</v>
      </c>
      <c r="AX265" s="14" t="s">
        <v>80</v>
      </c>
      <c r="AY265" s="264" t="s">
        <v>132</v>
      </c>
    </row>
    <row r="266" s="2" customFormat="1" ht="16.5" customHeight="1">
      <c r="A266" s="38"/>
      <c r="B266" s="39"/>
      <c r="C266" s="226" t="s">
        <v>401</v>
      </c>
      <c r="D266" s="226" t="s">
        <v>134</v>
      </c>
      <c r="E266" s="227" t="s">
        <v>813</v>
      </c>
      <c r="F266" s="228" t="s">
        <v>814</v>
      </c>
      <c r="G266" s="229" t="s">
        <v>354</v>
      </c>
      <c r="H266" s="230">
        <v>4</v>
      </c>
      <c r="I266" s="231"/>
      <c r="J266" s="232">
        <f>ROUND(I266*H266,2)</f>
        <v>0</v>
      </c>
      <c r="K266" s="228" t="s">
        <v>147</v>
      </c>
      <c r="L266" s="44"/>
      <c r="M266" s="233" t="s">
        <v>1</v>
      </c>
      <c r="N266" s="234" t="s">
        <v>38</v>
      </c>
      <c r="O266" s="91"/>
      <c r="P266" s="235">
        <f>O266*H266</f>
        <v>0</v>
      </c>
      <c r="Q266" s="235">
        <v>0.0013600000000000001</v>
      </c>
      <c r="R266" s="235">
        <f>Q266*H266</f>
        <v>0.0054400000000000004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138</v>
      </c>
      <c r="AT266" s="237" t="s">
        <v>134</v>
      </c>
      <c r="AU266" s="237" t="s">
        <v>82</v>
      </c>
      <c r="AY266" s="17" t="s">
        <v>132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80</v>
      </c>
      <c r="BK266" s="238">
        <f>ROUND(I266*H266,2)</f>
        <v>0</v>
      </c>
      <c r="BL266" s="17" t="s">
        <v>138</v>
      </c>
      <c r="BM266" s="237" t="s">
        <v>815</v>
      </c>
    </row>
    <row r="267" s="2" customFormat="1">
      <c r="A267" s="38"/>
      <c r="B267" s="39"/>
      <c r="C267" s="40"/>
      <c r="D267" s="239" t="s">
        <v>140</v>
      </c>
      <c r="E267" s="40"/>
      <c r="F267" s="240" t="s">
        <v>816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140</v>
      </c>
      <c r="AU267" s="17" t="s">
        <v>82</v>
      </c>
    </row>
    <row r="268" s="13" customFormat="1">
      <c r="A268" s="13"/>
      <c r="B268" s="244"/>
      <c r="C268" s="245"/>
      <c r="D268" s="239" t="s">
        <v>141</v>
      </c>
      <c r="E268" s="246" t="s">
        <v>1</v>
      </c>
      <c r="F268" s="247" t="s">
        <v>817</v>
      </c>
      <c r="G268" s="245"/>
      <c r="H268" s="246" t="s">
        <v>1</v>
      </c>
      <c r="I268" s="248"/>
      <c r="J268" s="245"/>
      <c r="K268" s="245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141</v>
      </c>
      <c r="AU268" s="253" t="s">
        <v>82</v>
      </c>
      <c r="AV268" s="13" t="s">
        <v>80</v>
      </c>
      <c r="AW268" s="13" t="s">
        <v>30</v>
      </c>
      <c r="AX268" s="13" t="s">
        <v>73</v>
      </c>
      <c r="AY268" s="253" t="s">
        <v>132</v>
      </c>
    </row>
    <row r="269" s="14" customFormat="1">
      <c r="A269" s="14"/>
      <c r="B269" s="254"/>
      <c r="C269" s="255"/>
      <c r="D269" s="239" t="s">
        <v>141</v>
      </c>
      <c r="E269" s="256" t="s">
        <v>1</v>
      </c>
      <c r="F269" s="257" t="s">
        <v>143</v>
      </c>
      <c r="G269" s="255"/>
      <c r="H269" s="258">
        <v>4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4" t="s">
        <v>141</v>
      </c>
      <c r="AU269" s="264" t="s">
        <v>82</v>
      </c>
      <c r="AV269" s="14" t="s">
        <v>82</v>
      </c>
      <c r="AW269" s="14" t="s">
        <v>30</v>
      </c>
      <c r="AX269" s="14" t="s">
        <v>80</v>
      </c>
      <c r="AY269" s="264" t="s">
        <v>132</v>
      </c>
    </row>
    <row r="270" s="2" customFormat="1" ht="24.15" customHeight="1">
      <c r="A270" s="38"/>
      <c r="B270" s="39"/>
      <c r="C270" s="276" t="s">
        <v>406</v>
      </c>
      <c r="D270" s="276" t="s">
        <v>260</v>
      </c>
      <c r="E270" s="277" t="s">
        <v>818</v>
      </c>
      <c r="F270" s="278" t="s">
        <v>819</v>
      </c>
      <c r="G270" s="279" t="s">
        <v>354</v>
      </c>
      <c r="H270" s="280">
        <v>4</v>
      </c>
      <c r="I270" s="281"/>
      <c r="J270" s="282">
        <f>ROUND(I270*H270,2)</f>
        <v>0</v>
      </c>
      <c r="K270" s="278" t="s">
        <v>1</v>
      </c>
      <c r="L270" s="283"/>
      <c r="M270" s="284" t="s">
        <v>1</v>
      </c>
      <c r="N270" s="285" t="s">
        <v>38</v>
      </c>
      <c r="O270" s="91"/>
      <c r="P270" s="235">
        <f>O270*H270</f>
        <v>0</v>
      </c>
      <c r="Q270" s="235">
        <v>0.0395</v>
      </c>
      <c r="R270" s="235">
        <f>Q270*H270</f>
        <v>0.158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196</v>
      </c>
      <c r="AT270" s="237" t="s">
        <v>260</v>
      </c>
      <c r="AU270" s="237" t="s">
        <v>82</v>
      </c>
      <c r="AY270" s="17" t="s">
        <v>132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138</v>
      </c>
      <c r="BM270" s="237" t="s">
        <v>820</v>
      </c>
    </row>
    <row r="271" s="2" customFormat="1">
      <c r="A271" s="38"/>
      <c r="B271" s="39"/>
      <c r="C271" s="40"/>
      <c r="D271" s="239" t="s">
        <v>140</v>
      </c>
      <c r="E271" s="40"/>
      <c r="F271" s="240" t="s">
        <v>819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140</v>
      </c>
      <c r="AU271" s="17" t="s">
        <v>82</v>
      </c>
    </row>
    <row r="272" s="14" customFormat="1">
      <c r="A272" s="14"/>
      <c r="B272" s="254"/>
      <c r="C272" s="255"/>
      <c r="D272" s="239" t="s">
        <v>141</v>
      </c>
      <c r="E272" s="256" t="s">
        <v>1</v>
      </c>
      <c r="F272" s="257" t="s">
        <v>143</v>
      </c>
      <c r="G272" s="255"/>
      <c r="H272" s="258">
        <v>4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141</v>
      </c>
      <c r="AU272" s="264" t="s">
        <v>82</v>
      </c>
      <c r="AV272" s="14" t="s">
        <v>82</v>
      </c>
      <c r="AW272" s="14" t="s">
        <v>30</v>
      </c>
      <c r="AX272" s="14" t="s">
        <v>80</v>
      </c>
      <c r="AY272" s="264" t="s">
        <v>132</v>
      </c>
    </row>
    <row r="273" s="2" customFormat="1" ht="24.15" customHeight="1">
      <c r="A273" s="38"/>
      <c r="B273" s="39"/>
      <c r="C273" s="226" t="s">
        <v>410</v>
      </c>
      <c r="D273" s="226" t="s">
        <v>134</v>
      </c>
      <c r="E273" s="227" t="s">
        <v>821</v>
      </c>
      <c r="F273" s="228" t="s">
        <v>822</v>
      </c>
      <c r="G273" s="229" t="s">
        <v>354</v>
      </c>
      <c r="H273" s="230">
        <v>3</v>
      </c>
      <c r="I273" s="231"/>
      <c r="J273" s="232">
        <f>ROUND(I273*H273,2)</f>
        <v>0</v>
      </c>
      <c r="K273" s="228" t="s">
        <v>147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138</v>
      </c>
      <c r="AT273" s="237" t="s">
        <v>134</v>
      </c>
      <c r="AU273" s="237" t="s">
        <v>82</v>
      </c>
      <c r="AY273" s="17" t="s">
        <v>132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80</v>
      </c>
      <c r="BK273" s="238">
        <f>ROUND(I273*H273,2)</f>
        <v>0</v>
      </c>
      <c r="BL273" s="17" t="s">
        <v>138</v>
      </c>
      <c r="BM273" s="237" t="s">
        <v>823</v>
      </c>
    </row>
    <row r="274" s="2" customFormat="1">
      <c r="A274" s="38"/>
      <c r="B274" s="39"/>
      <c r="C274" s="40"/>
      <c r="D274" s="239" t="s">
        <v>140</v>
      </c>
      <c r="E274" s="40"/>
      <c r="F274" s="240" t="s">
        <v>824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140</v>
      </c>
      <c r="AU274" s="17" t="s">
        <v>82</v>
      </c>
    </row>
    <row r="275" s="14" customFormat="1">
      <c r="A275" s="14"/>
      <c r="B275" s="254"/>
      <c r="C275" s="255"/>
      <c r="D275" s="239" t="s">
        <v>141</v>
      </c>
      <c r="E275" s="256" t="s">
        <v>1</v>
      </c>
      <c r="F275" s="257" t="s">
        <v>760</v>
      </c>
      <c r="G275" s="255"/>
      <c r="H275" s="258">
        <v>3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141</v>
      </c>
      <c r="AU275" s="264" t="s">
        <v>82</v>
      </c>
      <c r="AV275" s="14" t="s">
        <v>82</v>
      </c>
      <c r="AW275" s="14" t="s">
        <v>30</v>
      </c>
      <c r="AX275" s="14" t="s">
        <v>80</v>
      </c>
      <c r="AY275" s="264" t="s">
        <v>132</v>
      </c>
    </row>
    <row r="276" s="2" customFormat="1" ht="24.15" customHeight="1">
      <c r="A276" s="38"/>
      <c r="B276" s="39"/>
      <c r="C276" s="276" t="s">
        <v>415</v>
      </c>
      <c r="D276" s="276" t="s">
        <v>260</v>
      </c>
      <c r="E276" s="277" t="s">
        <v>825</v>
      </c>
      <c r="F276" s="278" t="s">
        <v>826</v>
      </c>
      <c r="G276" s="279" t="s">
        <v>354</v>
      </c>
      <c r="H276" s="280">
        <v>3</v>
      </c>
      <c r="I276" s="281"/>
      <c r="J276" s="282">
        <f>ROUND(I276*H276,2)</f>
        <v>0</v>
      </c>
      <c r="K276" s="278" t="s">
        <v>1</v>
      </c>
      <c r="L276" s="283"/>
      <c r="M276" s="284" t="s">
        <v>1</v>
      </c>
      <c r="N276" s="285" t="s">
        <v>38</v>
      </c>
      <c r="O276" s="91"/>
      <c r="P276" s="235">
        <f>O276*H276</f>
        <v>0</v>
      </c>
      <c r="Q276" s="235">
        <v>0.0035500000000000002</v>
      </c>
      <c r="R276" s="235">
        <f>Q276*H276</f>
        <v>0.01065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196</v>
      </c>
      <c r="AT276" s="237" t="s">
        <v>260</v>
      </c>
      <c r="AU276" s="237" t="s">
        <v>82</v>
      </c>
      <c r="AY276" s="17" t="s">
        <v>132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80</v>
      </c>
      <c r="BK276" s="238">
        <f>ROUND(I276*H276,2)</f>
        <v>0</v>
      </c>
      <c r="BL276" s="17" t="s">
        <v>138</v>
      </c>
      <c r="BM276" s="237" t="s">
        <v>827</v>
      </c>
    </row>
    <row r="277" s="2" customFormat="1">
      <c r="A277" s="38"/>
      <c r="B277" s="39"/>
      <c r="C277" s="40"/>
      <c r="D277" s="239" t="s">
        <v>140</v>
      </c>
      <c r="E277" s="40"/>
      <c r="F277" s="240" t="s">
        <v>826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140</v>
      </c>
      <c r="AU277" s="17" t="s">
        <v>82</v>
      </c>
    </row>
    <row r="278" s="14" customFormat="1">
      <c r="A278" s="14"/>
      <c r="B278" s="254"/>
      <c r="C278" s="255"/>
      <c r="D278" s="239" t="s">
        <v>141</v>
      </c>
      <c r="E278" s="256" t="s">
        <v>1</v>
      </c>
      <c r="F278" s="257" t="s">
        <v>151</v>
      </c>
      <c r="G278" s="255"/>
      <c r="H278" s="258">
        <v>3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141</v>
      </c>
      <c r="AU278" s="264" t="s">
        <v>82</v>
      </c>
      <c r="AV278" s="14" t="s">
        <v>82</v>
      </c>
      <c r="AW278" s="14" t="s">
        <v>30</v>
      </c>
      <c r="AX278" s="14" t="s">
        <v>80</v>
      </c>
      <c r="AY278" s="264" t="s">
        <v>132</v>
      </c>
    </row>
    <row r="279" s="2" customFormat="1" ht="24.15" customHeight="1">
      <c r="A279" s="38"/>
      <c r="B279" s="39"/>
      <c r="C279" s="276" t="s">
        <v>419</v>
      </c>
      <c r="D279" s="276" t="s">
        <v>260</v>
      </c>
      <c r="E279" s="277" t="s">
        <v>828</v>
      </c>
      <c r="F279" s="278" t="s">
        <v>829</v>
      </c>
      <c r="G279" s="279" t="s">
        <v>354</v>
      </c>
      <c r="H279" s="280">
        <v>18</v>
      </c>
      <c r="I279" s="281"/>
      <c r="J279" s="282">
        <f>ROUND(I279*H279,2)</f>
        <v>0</v>
      </c>
      <c r="K279" s="278" t="s">
        <v>147</v>
      </c>
      <c r="L279" s="283"/>
      <c r="M279" s="284" t="s">
        <v>1</v>
      </c>
      <c r="N279" s="285" t="s">
        <v>38</v>
      </c>
      <c r="O279" s="91"/>
      <c r="P279" s="235">
        <f>O279*H279</f>
        <v>0</v>
      </c>
      <c r="Q279" s="235">
        <v>0.0073000000000000001</v>
      </c>
      <c r="R279" s="235">
        <f>Q279*H279</f>
        <v>0.13139999999999999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196</v>
      </c>
      <c r="AT279" s="237" t="s">
        <v>260</v>
      </c>
      <c r="AU279" s="237" t="s">
        <v>82</v>
      </c>
      <c r="AY279" s="17" t="s">
        <v>132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80</v>
      </c>
      <c r="BK279" s="238">
        <f>ROUND(I279*H279,2)</f>
        <v>0</v>
      </c>
      <c r="BL279" s="17" t="s">
        <v>138</v>
      </c>
      <c r="BM279" s="237" t="s">
        <v>830</v>
      </c>
    </row>
    <row r="280" s="2" customFormat="1">
      <c r="A280" s="38"/>
      <c r="B280" s="39"/>
      <c r="C280" s="40"/>
      <c r="D280" s="239" t="s">
        <v>140</v>
      </c>
      <c r="E280" s="40"/>
      <c r="F280" s="240" t="s">
        <v>831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140</v>
      </c>
      <c r="AU280" s="17" t="s">
        <v>82</v>
      </c>
    </row>
    <row r="281" s="14" customFormat="1">
      <c r="A281" s="14"/>
      <c r="B281" s="254"/>
      <c r="C281" s="255"/>
      <c r="D281" s="239" t="s">
        <v>141</v>
      </c>
      <c r="E281" s="256" t="s">
        <v>1</v>
      </c>
      <c r="F281" s="257" t="s">
        <v>832</v>
      </c>
      <c r="G281" s="255"/>
      <c r="H281" s="258">
        <v>18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4" t="s">
        <v>141</v>
      </c>
      <c r="AU281" s="264" t="s">
        <v>82</v>
      </c>
      <c r="AV281" s="14" t="s">
        <v>82</v>
      </c>
      <c r="AW281" s="14" t="s">
        <v>30</v>
      </c>
      <c r="AX281" s="14" t="s">
        <v>80</v>
      </c>
      <c r="AY281" s="264" t="s">
        <v>132</v>
      </c>
    </row>
    <row r="282" s="2" customFormat="1" ht="21.75" customHeight="1">
      <c r="A282" s="38"/>
      <c r="B282" s="39"/>
      <c r="C282" s="226" t="s">
        <v>424</v>
      </c>
      <c r="D282" s="226" t="s">
        <v>134</v>
      </c>
      <c r="E282" s="227" t="s">
        <v>833</v>
      </c>
      <c r="F282" s="228" t="s">
        <v>834</v>
      </c>
      <c r="G282" s="229" t="s">
        <v>160</v>
      </c>
      <c r="H282" s="230">
        <v>130</v>
      </c>
      <c r="I282" s="231"/>
      <c r="J282" s="232">
        <f>ROUND(I282*H282,2)</f>
        <v>0</v>
      </c>
      <c r="K282" s="228" t="s">
        <v>147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138</v>
      </c>
      <c r="AT282" s="237" t="s">
        <v>134</v>
      </c>
      <c r="AU282" s="237" t="s">
        <v>82</v>
      </c>
      <c r="AY282" s="17" t="s">
        <v>132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80</v>
      </c>
      <c r="BK282" s="238">
        <f>ROUND(I282*H282,2)</f>
        <v>0</v>
      </c>
      <c r="BL282" s="17" t="s">
        <v>138</v>
      </c>
      <c r="BM282" s="237" t="s">
        <v>835</v>
      </c>
    </row>
    <row r="283" s="2" customFormat="1">
      <c r="A283" s="38"/>
      <c r="B283" s="39"/>
      <c r="C283" s="40"/>
      <c r="D283" s="239" t="s">
        <v>140</v>
      </c>
      <c r="E283" s="40"/>
      <c r="F283" s="240" t="s">
        <v>836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140</v>
      </c>
      <c r="AU283" s="17" t="s">
        <v>82</v>
      </c>
    </row>
    <row r="284" s="14" customFormat="1">
      <c r="A284" s="14"/>
      <c r="B284" s="254"/>
      <c r="C284" s="255"/>
      <c r="D284" s="239" t="s">
        <v>141</v>
      </c>
      <c r="E284" s="256" t="s">
        <v>1</v>
      </c>
      <c r="F284" s="257" t="s">
        <v>730</v>
      </c>
      <c r="G284" s="255"/>
      <c r="H284" s="258">
        <v>130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141</v>
      </c>
      <c r="AU284" s="264" t="s">
        <v>82</v>
      </c>
      <c r="AV284" s="14" t="s">
        <v>82</v>
      </c>
      <c r="AW284" s="14" t="s">
        <v>30</v>
      </c>
      <c r="AX284" s="14" t="s">
        <v>80</v>
      </c>
      <c r="AY284" s="264" t="s">
        <v>132</v>
      </c>
    </row>
    <row r="285" s="2" customFormat="1" ht="24.15" customHeight="1">
      <c r="A285" s="38"/>
      <c r="B285" s="39"/>
      <c r="C285" s="226" t="s">
        <v>428</v>
      </c>
      <c r="D285" s="226" t="s">
        <v>134</v>
      </c>
      <c r="E285" s="227" t="s">
        <v>837</v>
      </c>
      <c r="F285" s="228" t="s">
        <v>838</v>
      </c>
      <c r="G285" s="229" t="s">
        <v>160</v>
      </c>
      <c r="H285" s="230">
        <v>130</v>
      </c>
      <c r="I285" s="231"/>
      <c r="J285" s="232">
        <f>ROUND(I285*H285,2)</f>
        <v>0</v>
      </c>
      <c r="K285" s="228" t="s">
        <v>147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138</v>
      </c>
      <c r="AT285" s="237" t="s">
        <v>134</v>
      </c>
      <c r="AU285" s="237" t="s">
        <v>82</v>
      </c>
      <c r="AY285" s="17" t="s">
        <v>132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138</v>
      </c>
      <c r="BM285" s="237" t="s">
        <v>839</v>
      </c>
    </row>
    <row r="286" s="2" customFormat="1">
      <c r="A286" s="38"/>
      <c r="B286" s="39"/>
      <c r="C286" s="40"/>
      <c r="D286" s="239" t="s">
        <v>140</v>
      </c>
      <c r="E286" s="40"/>
      <c r="F286" s="240" t="s">
        <v>838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140</v>
      </c>
      <c r="AU286" s="17" t="s">
        <v>82</v>
      </c>
    </row>
    <row r="287" s="14" customFormat="1">
      <c r="A287" s="14"/>
      <c r="B287" s="254"/>
      <c r="C287" s="255"/>
      <c r="D287" s="239" t="s">
        <v>141</v>
      </c>
      <c r="E287" s="256" t="s">
        <v>1</v>
      </c>
      <c r="F287" s="257" t="s">
        <v>730</v>
      </c>
      <c r="G287" s="255"/>
      <c r="H287" s="258">
        <v>130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4" t="s">
        <v>141</v>
      </c>
      <c r="AU287" s="264" t="s">
        <v>82</v>
      </c>
      <c r="AV287" s="14" t="s">
        <v>82</v>
      </c>
      <c r="AW287" s="14" t="s">
        <v>30</v>
      </c>
      <c r="AX287" s="14" t="s">
        <v>80</v>
      </c>
      <c r="AY287" s="264" t="s">
        <v>132</v>
      </c>
    </row>
    <row r="288" s="2" customFormat="1" ht="24.15" customHeight="1">
      <c r="A288" s="38"/>
      <c r="B288" s="39"/>
      <c r="C288" s="226" t="s">
        <v>433</v>
      </c>
      <c r="D288" s="226" t="s">
        <v>134</v>
      </c>
      <c r="E288" s="227" t="s">
        <v>840</v>
      </c>
      <c r="F288" s="228" t="s">
        <v>841</v>
      </c>
      <c r="G288" s="229" t="s">
        <v>354</v>
      </c>
      <c r="H288" s="230">
        <v>2</v>
      </c>
      <c r="I288" s="231"/>
      <c r="J288" s="232">
        <f>ROUND(I288*H288,2)</f>
        <v>0</v>
      </c>
      <c r="K288" s="228" t="s">
        <v>147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0.45937</v>
      </c>
      <c r="R288" s="235">
        <f>Q288*H288</f>
        <v>0.91874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138</v>
      </c>
      <c r="AT288" s="237" t="s">
        <v>134</v>
      </c>
      <c r="AU288" s="237" t="s">
        <v>82</v>
      </c>
      <c r="AY288" s="17" t="s">
        <v>132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80</v>
      </c>
      <c r="BK288" s="238">
        <f>ROUND(I288*H288,2)</f>
        <v>0</v>
      </c>
      <c r="BL288" s="17" t="s">
        <v>138</v>
      </c>
      <c r="BM288" s="237" t="s">
        <v>842</v>
      </c>
    </row>
    <row r="289" s="2" customFormat="1">
      <c r="A289" s="38"/>
      <c r="B289" s="39"/>
      <c r="C289" s="40"/>
      <c r="D289" s="239" t="s">
        <v>140</v>
      </c>
      <c r="E289" s="40"/>
      <c r="F289" s="240" t="s">
        <v>841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140</v>
      </c>
      <c r="AU289" s="17" t="s">
        <v>82</v>
      </c>
    </row>
    <row r="290" s="14" customFormat="1">
      <c r="A290" s="14"/>
      <c r="B290" s="254"/>
      <c r="C290" s="255"/>
      <c r="D290" s="239" t="s">
        <v>141</v>
      </c>
      <c r="E290" s="256" t="s">
        <v>1</v>
      </c>
      <c r="F290" s="257" t="s">
        <v>432</v>
      </c>
      <c r="G290" s="255"/>
      <c r="H290" s="258">
        <v>2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4" t="s">
        <v>141</v>
      </c>
      <c r="AU290" s="264" t="s">
        <v>82</v>
      </c>
      <c r="AV290" s="14" t="s">
        <v>82</v>
      </c>
      <c r="AW290" s="14" t="s">
        <v>30</v>
      </c>
      <c r="AX290" s="14" t="s">
        <v>80</v>
      </c>
      <c r="AY290" s="264" t="s">
        <v>132</v>
      </c>
    </row>
    <row r="291" s="2" customFormat="1" ht="16.5" customHeight="1">
      <c r="A291" s="38"/>
      <c r="B291" s="39"/>
      <c r="C291" s="226" t="s">
        <v>438</v>
      </c>
      <c r="D291" s="226" t="s">
        <v>134</v>
      </c>
      <c r="E291" s="227" t="s">
        <v>843</v>
      </c>
      <c r="F291" s="228" t="s">
        <v>844</v>
      </c>
      <c r="G291" s="229" t="s">
        <v>354</v>
      </c>
      <c r="H291" s="230">
        <v>18</v>
      </c>
      <c r="I291" s="231"/>
      <c r="J291" s="232">
        <f>ROUND(I291*H291,2)</f>
        <v>0</v>
      </c>
      <c r="K291" s="228" t="s">
        <v>147</v>
      </c>
      <c r="L291" s="44"/>
      <c r="M291" s="233" t="s">
        <v>1</v>
      </c>
      <c r="N291" s="234" t="s">
        <v>38</v>
      </c>
      <c r="O291" s="91"/>
      <c r="P291" s="235">
        <f>O291*H291</f>
        <v>0</v>
      </c>
      <c r="Q291" s="235">
        <v>0.040000000000000001</v>
      </c>
      <c r="R291" s="235">
        <f>Q291*H291</f>
        <v>0.71999999999999997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138</v>
      </c>
      <c r="AT291" s="237" t="s">
        <v>134</v>
      </c>
      <c r="AU291" s="237" t="s">
        <v>82</v>
      </c>
      <c r="AY291" s="17" t="s">
        <v>132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80</v>
      </c>
      <c r="BK291" s="238">
        <f>ROUND(I291*H291,2)</f>
        <v>0</v>
      </c>
      <c r="BL291" s="17" t="s">
        <v>138</v>
      </c>
      <c r="BM291" s="237" t="s">
        <v>845</v>
      </c>
    </row>
    <row r="292" s="2" customFormat="1">
      <c r="A292" s="38"/>
      <c r="B292" s="39"/>
      <c r="C292" s="40"/>
      <c r="D292" s="239" t="s">
        <v>140</v>
      </c>
      <c r="E292" s="40"/>
      <c r="F292" s="240" t="s">
        <v>844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140</v>
      </c>
      <c r="AU292" s="17" t="s">
        <v>82</v>
      </c>
    </row>
    <row r="293" s="13" customFormat="1">
      <c r="A293" s="13"/>
      <c r="B293" s="244"/>
      <c r="C293" s="245"/>
      <c r="D293" s="239" t="s">
        <v>141</v>
      </c>
      <c r="E293" s="246" t="s">
        <v>1</v>
      </c>
      <c r="F293" s="247" t="s">
        <v>846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141</v>
      </c>
      <c r="AU293" s="253" t="s">
        <v>82</v>
      </c>
      <c r="AV293" s="13" t="s">
        <v>80</v>
      </c>
      <c r="AW293" s="13" t="s">
        <v>30</v>
      </c>
      <c r="AX293" s="13" t="s">
        <v>73</v>
      </c>
      <c r="AY293" s="253" t="s">
        <v>132</v>
      </c>
    </row>
    <row r="294" s="14" customFormat="1">
      <c r="A294" s="14"/>
      <c r="B294" s="254"/>
      <c r="C294" s="255"/>
      <c r="D294" s="239" t="s">
        <v>141</v>
      </c>
      <c r="E294" s="256" t="s">
        <v>1</v>
      </c>
      <c r="F294" s="257" t="s">
        <v>847</v>
      </c>
      <c r="G294" s="255"/>
      <c r="H294" s="258">
        <v>18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4" t="s">
        <v>141</v>
      </c>
      <c r="AU294" s="264" t="s">
        <v>82</v>
      </c>
      <c r="AV294" s="14" t="s">
        <v>82</v>
      </c>
      <c r="AW294" s="14" t="s">
        <v>30</v>
      </c>
      <c r="AX294" s="14" t="s">
        <v>80</v>
      </c>
      <c r="AY294" s="264" t="s">
        <v>132</v>
      </c>
    </row>
    <row r="295" s="2" customFormat="1" ht="24.15" customHeight="1">
      <c r="A295" s="38"/>
      <c r="B295" s="39"/>
      <c r="C295" s="276" t="s">
        <v>443</v>
      </c>
      <c r="D295" s="276" t="s">
        <v>260</v>
      </c>
      <c r="E295" s="277" t="s">
        <v>848</v>
      </c>
      <c r="F295" s="278" t="s">
        <v>849</v>
      </c>
      <c r="G295" s="279" t="s">
        <v>354</v>
      </c>
      <c r="H295" s="280">
        <v>18</v>
      </c>
      <c r="I295" s="281"/>
      <c r="J295" s="282">
        <f>ROUND(I295*H295,2)</f>
        <v>0</v>
      </c>
      <c r="K295" s="278" t="s">
        <v>147</v>
      </c>
      <c r="L295" s="283"/>
      <c r="M295" s="284" t="s">
        <v>1</v>
      </c>
      <c r="N295" s="285" t="s">
        <v>38</v>
      </c>
      <c r="O295" s="91"/>
      <c r="P295" s="235">
        <f>O295*H295</f>
        <v>0</v>
      </c>
      <c r="Q295" s="235">
        <v>0.013299999999999999</v>
      </c>
      <c r="R295" s="235">
        <f>Q295*H295</f>
        <v>0.2394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196</v>
      </c>
      <c r="AT295" s="237" t="s">
        <v>260</v>
      </c>
      <c r="AU295" s="237" t="s">
        <v>82</v>
      </c>
      <c r="AY295" s="17" t="s">
        <v>132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80</v>
      </c>
      <c r="BK295" s="238">
        <f>ROUND(I295*H295,2)</f>
        <v>0</v>
      </c>
      <c r="BL295" s="17" t="s">
        <v>138</v>
      </c>
      <c r="BM295" s="237" t="s">
        <v>850</v>
      </c>
    </row>
    <row r="296" s="2" customFormat="1">
      <c r="A296" s="38"/>
      <c r="B296" s="39"/>
      <c r="C296" s="40"/>
      <c r="D296" s="239" t="s">
        <v>140</v>
      </c>
      <c r="E296" s="40"/>
      <c r="F296" s="240" t="s">
        <v>849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140</v>
      </c>
      <c r="AU296" s="17" t="s">
        <v>82</v>
      </c>
    </row>
    <row r="297" s="14" customFormat="1">
      <c r="A297" s="14"/>
      <c r="B297" s="254"/>
      <c r="C297" s="255"/>
      <c r="D297" s="239" t="s">
        <v>141</v>
      </c>
      <c r="E297" s="256" t="s">
        <v>1</v>
      </c>
      <c r="F297" s="257" t="s">
        <v>851</v>
      </c>
      <c r="G297" s="255"/>
      <c r="H297" s="258">
        <v>18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4" t="s">
        <v>141</v>
      </c>
      <c r="AU297" s="264" t="s">
        <v>82</v>
      </c>
      <c r="AV297" s="14" t="s">
        <v>82</v>
      </c>
      <c r="AW297" s="14" t="s">
        <v>30</v>
      </c>
      <c r="AX297" s="14" t="s">
        <v>80</v>
      </c>
      <c r="AY297" s="264" t="s">
        <v>132</v>
      </c>
    </row>
    <row r="298" s="2" customFormat="1" ht="16.5" customHeight="1">
      <c r="A298" s="38"/>
      <c r="B298" s="39"/>
      <c r="C298" s="226" t="s">
        <v>447</v>
      </c>
      <c r="D298" s="226" t="s">
        <v>134</v>
      </c>
      <c r="E298" s="227" t="s">
        <v>852</v>
      </c>
      <c r="F298" s="228" t="s">
        <v>853</v>
      </c>
      <c r="G298" s="229" t="s">
        <v>354</v>
      </c>
      <c r="H298" s="230">
        <v>18</v>
      </c>
      <c r="I298" s="231"/>
      <c r="J298" s="232">
        <f>ROUND(I298*H298,2)</f>
        <v>0</v>
      </c>
      <c r="K298" s="228" t="s">
        <v>147</v>
      </c>
      <c r="L298" s="44"/>
      <c r="M298" s="233" t="s">
        <v>1</v>
      </c>
      <c r="N298" s="234" t="s">
        <v>38</v>
      </c>
      <c r="O298" s="91"/>
      <c r="P298" s="235">
        <f>O298*H298</f>
        <v>0</v>
      </c>
      <c r="Q298" s="235">
        <v>0.00033</v>
      </c>
      <c r="R298" s="235">
        <f>Q298*H298</f>
        <v>0.00594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138</v>
      </c>
      <c r="AT298" s="237" t="s">
        <v>134</v>
      </c>
      <c r="AU298" s="237" t="s">
        <v>82</v>
      </c>
      <c r="AY298" s="17" t="s">
        <v>132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80</v>
      </c>
      <c r="BK298" s="238">
        <f>ROUND(I298*H298,2)</f>
        <v>0</v>
      </c>
      <c r="BL298" s="17" t="s">
        <v>138</v>
      </c>
      <c r="BM298" s="237" t="s">
        <v>854</v>
      </c>
    </row>
    <row r="299" s="2" customFormat="1">
      <c r="A299" s="38"/>
      <c r="B299" s="39"/>
      <c r="C299" s="40"/>
      <c r="D299" s="239" t="s">
        <v>140</v>
      </c>
      <c r="E299" s="40"/>
      <c r="F299" s="240" t="s">
        <v>853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140</v>
      </c>
      <c r="AU299" s="17" t="s">
        <v>82</v>
      </c>
    </row>
    <row r="300" s="14" customFormat="1">
      <c r="A300" s="14"/>
      <c r="B300" s="254"/>
      <c r="C300" s="255"/>
      <c r="D300" s="239" t="s">
        <v>141</v>
      </c>
      <c r="E300" s="256" t="s">
        <v>1</v>
      </c>
      <c r="F300" s="257" t="s">
        <v>284</v>
      </c>
      <c r="G300" s="255"/>
      <c r="H300" s="258">
        <v>18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141</v>
      </c>
      <c r="AU300" s="264" t="s">
        <v>82</v>
      </c>
      <c r="AV300" s="14" t="s">
        <v>82</v>
      </c>
      <c r="AW300" s="14" t="s">
        <v>30</v>
      </c>
      <c r="AX300" s="14" t="s">
        <v>80</v>
      </c>
      <c r="AY300" s="264" t="s">
        <v>132</v>
      </c>
    </row>
    <row r="301" s="2" customFormat="1" ht="24.15" customHeight="1">
      <c r="A301" s="38"/>
      <c r="B301" s="39"/>
      <c r="C301" s="226" t="s">
        <v>453</v>
      </c>
      <c r="D301" s="226" t="s">
        <v>134</v>
      </c>
      <c r="E301" s="227" t="s">
        <v>855</v>
      </c>
      <c r="F301" s="228" t="s">
        <v>856</v>
      </c>
      <c r="G301" s="229" t="s">
        <v>160</v>
      </c>
      <c r="H301" s="230">
        <v>143</v>
      </c>
      <c r="I301" s="231"/>
      <c r="J301" s="232">
        <f>ROUND(I301*H301,2)</f>
        <v>0</v>
      </c>
      <c r="K301" s="228" t="s">
        <v>147</v>
      </c>
      <c r="L301" s="44"/>
      <c r="M301" s="233" t="s">
        <v>1</v>
      </c>
      <c r="N301" s="234" t="s">
        <v>38</v>
      </c>
      <c r="O301" s="91"/>
      <c r="P301" s="235">
        <f>O301*H301</f>
        <v>0</v>
      </c>
      <c r="Q301" s="235">
        <v>0.00019000000000000001</v>
      </c>
      <c r="R301" s="235">
        <f>Q301*H301</f>
        <v>0.027170000000000003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138</v>
      </c>
      <c r="AT301" s="237" t="s">
        <v>134</v>
      </c>
      <c r="AU301" s="237" t="s">
        <v>82</v>
      </c>
      <c r="AY301" s="17" t="s">
        <v>132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80</v>
      </c>
      <c r="BK301" s="238">
        <f>ROUND(I301*H301,2)</f>
        <v>0</v>
      </c>
      <c r="BL301" s="17" t="s">
        <v>138</v>
      </c>
      <c r="BM301" s="237" t="s">
        <v>857</v>
      </c>
    </row>
    <row r="302" s="2" customFormat="1">
      <c r="A302" s="38"/>
      <c r="B302" s="39"/>
      <c r="C302" s="40"/>
      <c r="D302" s="239" t="s">
        <v>140</v>
      </c>
      <c r="E302" s="40"/>
      <c r="F302" s="240" t="s">
        <v>858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140</v>
      </c>
      <c r="AU302" s="17" t="s">
        <v>82</v>
      </c>
    </row>
    <row r="303" s="14" customFormat="1">
      <c r="A303" s="14"/>
      <c r="B303" s="254"/>
      <c r="C303" s="255"/>
      <c r="D303" s="239" t="s">
        <v>141</v>
      </c>
      <c r="E303" s="256" t="s">
        <v>1</v>
      </c>
      <c r="F303" s="257" t="s">
        <v>859</v>
      </c>
      <c r="G303" s="255"/>
      <c r="H303" s="258">
        <v>143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141</v>
      </c>
      <c r="AU303" s="264" t="s">
        <v>82</v>
      </c>
      <c r="AV303" s="14" t="s">
        <v>82</v>
      </c>
      <c r="AW303" s="14" t="s">
        <v>30</v>
      </c>
      <c r="AX303" s="14" t="s">
        <v>80</v>
      </c>
      <c r="AY303" s="264" t="s">
        <v>132</v>
      </c>
    </row>
    <row r="304" s="2" customFormat="1" ht="21.75" customHeight="1">
      <c r="A304" s="38"/>
      <c r="B304" s="39"/>
      <c r="C304" s="226" t="s">
        <v>457</v>
      </c>
      <c r="D304" s="226" t="s">
        <v>134</v>
      </c>
      <c r="E304" s="227" t="s">
        <v>860</v>
      </c>
      <c r="F304" s="228" t="s">
        <v>861</v>
      </c>
      <c r="G304" s="229" t="s">
        <v>160</v>
      </c>
      <c r="H304" s="230">
        <v>143</v>
      </c>
      <c r="I304" s="231"/>
      <c r="J304" s="232">
        <f>ROUND(I304*H304,2)</f>
        <v>0</v>
      </c>
      <c r="K304" s="228" t="s">
        <v>147</v>
      </c>
      <c r="L304" s="44"/>
      <c r="M304" s="233" t="s">
        <v>1</v>
      </c>
      <c r="N304" s="234" t="s">
        <v>38</v>
      </c>
      <c r="O304" s="91"/>
      <c r="P304" s="235">
        <f>O304*H304</f>
        <v>0</v>
      </c>
      <c r="Q304" s="235">
        <v>6.0000000000000002E-05</v>
      </c>
      <c r="R304" s="235">
        <f>Q304*H304</f>
        <v>0.0085800000000000008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138</v>
      </c>
      <c r="AT304" s="237" t="s">
        <v>134</v>
      </c>
      <c r="AU304" s="237" t="s">
        <v>82</v>
      </c>
      <c r="AY304" s="17" t="s">
        <v>132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80</v>
      </c>
      <c r="BK304" s="238">
        <f>ROUND(I304*H304,2)</f>
        <v>0</v>
      </c>
      <c r="BL304" s="17" t="s">
        <v>138</v>
      </c>
      <c r="BM304" s="237" t="s">
        <v>862</v>
      </c>
    </row>
    <row r="305" s="2" customFormat="1">
      <c r="A305" s="38"/>
      <c r="B305" s="39"/>
      <c r="C305" s="40"/>
      <c r="D305" s="239" t="s">
        <v>140</v>
      </c>
      <c r="E305" s="40"/>
      <c r="F305" s="240" t="s">
        <v>863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140</v>
      </c>
      <c r="AU305" s="17" t="s">
        <v>82</v>
      </c>
    </row>
    <row r="306" s="14" customFormat="1">
      <c r="A306" s="14"/>
      <c r="B306" s="254"/>
      <c r="C306" s="255"/>
      <c r="D306" s="239" t="s">
        <v>141</v>
      </c>
      <c r="E306" s="256" t="s">
        <v>1</v>
      </c>
      <c r="F306" s="257" t="s">
        <v>859</v>
      </c>
      <c r="G306" s="255"/>
      <c r="H306" s="258">
        <v>143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4" t="s">
        <v>141</v>
      </c>
      <c r="AU306" s="264" t="s">
        <v>82</v>
      </c>
      <c r="AV306" s="14" t="s">
        <v>82</v>
      </c>
      <c r="AW306" s="14" t="s">
        <v>30</v>
      </c>
      <c r="AX306" s="14" t="s">
        <v>80</v>
      </c>
      <c r="AY306" s="264" t="s">
        <v>132</v>
      </c>
    </row>
    <row r="307" s="12" customFormat="1" ht="22.8" customHeight="1">
      <c r="A307" s="12"/>
      <c r="B307" s="210"/>
      <c r="C307" s="211"/>
      <c r="D307" s="212" t="s">
        <v>72</v>
      </c>
      <c r="E307" s="224" t="s">
        <v>208</v>
      </c>
      <c r="F307" s="224" t="s">
        <v>540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SUM(P308:P311)</f>
        <v>0</v>
      </c>
      <c r="Q307" s="218"/>
      <c r="R307" s="219">
        <f>SUM(R308:R311)</f>
        <v>0</v>
      </c>
      <c r="S307" s="218"/>
      <c r="T307" s="220">
        <f>SUM(T308:T311)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80</v>
      </c>
      <c r="AT307" s="222" t="s">
        <v>72</v>
      </c>
      <c r="AU307" s="222" t="s">
        <v>80</v>
      </c>
      <c r="AY307" s="221" t="s">
        <v>132</v>
      </c>
      <c r="BK307" s="223">
        <f>SUM(BK308:BK311)</f>
        <v>0</v>
      </c>
    </row>
    <row r="308" s="2" customFormat="1" ht="16.5" customHeight="1">
      <c r="A308" s="38"/>
      <c r="B308" s="39"/>
      <c r="C308" s="226" t="s">
        <v>463</v>
      </c>
      <c r="D308" s="226" t="s">
        <v>134</v>
      </c>
      <c r="E308" s="227" t="s">
        <v>864</v>
      </c>
      <c r="F308" s="228" t="s">
        <v>865</v>
      </c>
      <c r="G308" s="229" t="s">
        <v>137</v>
      </c>
      <c r="H308" s="230">
        <v>1</v>
      </c>
      <c r="I308" s="231"/>
      <c r="J308" s="232">
        <f>ROUND(I308*H308,2)</f>
        <v>0</v>
      </c>
      <c r="K308" s="228" t="s">
        <v>1</v>
      </c>
      <c r="L308" s="44"/>
      <c r="M308" s="233" t="s">
        <v>1</v>
      </c>
      <c r="N308" s="234" t="s">
        <v>38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138</v>
      </c>
      <c r="AT308" s="237" t="s">
        <v>134</v>
      </c>
      <c r="AU308" s="237" t="s">
        <v>82</v>
      </c>
      <c r="AY308" s="17" t="s">
        <v>132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80</v>
      </c>
      <c r="BK308" s="238">
        <f>ROUND(I308*H308,2)</f>
        <v>0</v>
      </c>
      <c r="BL308" s="17" t="s">
        <v>138</v>
      </c>
      <c r="BM308" s="237" t="s">
        <v>866</v>
      </c>
    </row>
    <row r="309" s="2" customFormat="1">
      <c r="A309" s="38"/>
      <c r="B309" s="39"/>
      <c r="C309" s="40"/>
      <c r="D309" s="239" t="s">
        <v>140</v>
      </c>
      <c r="E309" s="40"/>
      <c r="F309" s="240" t="s">
        <v>867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140</v>
      </c>
      <c r="AU309" s="17" t="s">
        <v>82</v>
      </c>
    </row>
    <row r="310" s="13" customFormat="1">
      <c r="A310" s="13"/>
      <c r="B310" s="244"/>
      <c r="C310" s="245"/>
      <c r="D310" s="239" t="s">
        <v>141</v>
      </c>
      <c r="E310" s="246" t="s">
        <v>1</v>
      </c>
      <c r="F310" s="247" t="s">
        <v>868</v>
      </c>
      <c r="G310" s="245"/>
      <c r="H310" s="246" t="s">
        <v>1</v>
      </c>
      <c r="I310" s="248"/>
      <c r="J310" s="245"/>
      <c r="K310" s="245"/>
      <c r="L310" s="249"/>
      <c r="M310" s="250"/>
      <c r="N310" s="251"/>
      <c r="O310" s="251"/>
      <c r="P310" s="251"/>
      <c r="Q310" s="251"/>
      <c r="R310" s="251"/>
      <c r="S310" s="251"/>
      <c r="T310" s="25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3" t="s">
        <v>141</v>
      </c>
      <c r="AU310" s="253" t="s">
        <v>82</v>
      </c>
      <c r="AV310" s="13" t="s">
        <v>80</v>
      </c>
      <c r="AW310" s="13" t="s">
        <v>30</v>
      </c>
      <c r="AX310" s="13" t="s">
        <v>73</v>
      </c>
      <c r="AY310" s="253" t="s">
        <v>132</v>
      </c>
    </row>
    <row r="311" s="14" customFormat="1">
      <c r="A311" s="14"/>
      <c r="B311" s="254"/>
      <c r="C311" s="255"/>
      <c r="D311" s="239" t="s">
        <v>141</v>
      </c>
      <c r="E311" s="256" t="s">
        <v>1</v>
      </c>
      <c r="F311" s="257" t="s">
        <v>437</v>
      </c>
      <c r="G311" s="255"/>
      <c r="H311" s="258">
        <v>1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4" t="s">
        <v>141</v>
      </c>
      <c r="AU311" s="264" t="s">
        <v>82</v>
      </c>
      <c r="AV311" s="14" t="s">
        <v>82</v>
      </c>
      <c r="AW311" s="14" t="s">
        <v>30</v>
      </c>
      <c r="AX311" s="14" t="s">
        <v>80</v>
      </c>
      <c r="AY311" s="264" t="s">
        <v>132</v>
      </c>
    </row>
    <row r="312" s="12" customFormat="1" ht="22.8" customHeight="1">
      <c r="A312" s="12"/>
      <c r="B312" s="210"/>
      <c r="C312" s="211"/>
      <c r="D312" s="212" t="s">
        <v>72</v>
      </c>
      <c r="E312" s="224" t="s">
        <v>579</v>
      </c>
      <c r="F312" s="224" t="s">
        <v>580</v>
      </c>
      <c r="G312" s="211"/>
      <c r="H312" s="211"/>
      <c r="I312" s="214"/>
      <c r="J312" s="225">
        <f>BK312</f>
        <v>0</v>
      </c>
      <c r="K312" s="211"/>
      <c r="L312" s="216"/>
      <c r="M312" s="217"/>
      <c r="N312" s="218"/>
      <c r="O312" s="218"/>
      <c r="P312" s="219">
        <f>SUM(P313:P314)</f>
        <v>0</v>
      </c>
      <c r="Q312" s="218"/>
      <c r="R312" s="219">
        <f>SUM(R313:R314)</f>
        <v>0</v>
      </c>
      <c r="S312" s="218"/>
      <c r="T312" s="220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80</v>
      </c>
      <c r="AT312" s="222" t="s">
        <v>72</v>
      </c>
      <c r="AU312" s="222" t="s">
        <v>80</v>
      </c>
      <c r="AY312" s="221" t="s">
        <v>132</v>
      </c>
      <c r="BK312" s="223">
        <f>SUM(BK313:BK314)</f>
        <v>0</v>
      </c>
    </row>
    <row r="313" s="2" customFormat="1" ht="24.15" customHeight="1">
      <c r="A313" s="38"/>
      <c r="B313" s="39"/>
      <c r="C313" s="226" t="s">
        <v>467</v>
      </c>
      <c r="D313" s="226" t="s">
        <v>134</v>
      </c>
      <c r="E313" s="227" t="s">
        <v>869</v>
      </c>
      <c r="F313" s="228" t="s">
        <v>870</v>
      </c>
      <c r="G313" s="229" t="s">
        <v>230</v>
      </c>
      <c r="H313" s="230">
        <v>36.768999999999998</v>
      </c>
      <c r="I313" s="231"/>
      <c r="J313" s="232">
        <f>ROUND(I313*H313,2)</f>
        <v>0</v>
      </c>
      <c r="K313" s="228" t="s">
        <v>147</v>
      </c>
      <c r="L313" s="44"/>
      <c r="M313" s="233" t="s">
        <v>1</v>
      </c>
      <c r="N313" s="234" t="s">
        <v>38</v>
      </c>
      <c r="O313" s="91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138</v>
      </c>
      <c r="AT313" s="237" t="s">
        <v>134</v>
      </c>
      <c r="AU313" s="237" t="s">
        <v>82</v>
      </c>
      <c r="AY313" s="17" t="s">
        <v>132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80</v>
      </c>
      <c r="BK313" s="238">
        <f>ROUND(I313*H313,2)</f>
        <v>0</v>
      </c>
      <c r="BL313" s="17" t="s">
        <v>138</v>
      </c>
      <c r="BM313" s="237" t="s">
        <v>871</v>
      </c>
    </row>
    <row r="314" s="2" customFormat="1">
      <c r="A314" s="38"/>
      <c r="B314" s="39"/>
      <c r="C314" s="40"/>
      <c r="D314" s="239" t="s">
        <v>140</v>
      </c>
      <c r="E314" s="40"/>
      <c r="F314" s="240" t="s">
        <v>870</v>
      </c>
      <c r="G314" s="40"/>
      <c r="H314" s="40"/>
      <c r="I314" s="241"/>
      <c r="J314" s="40"/>
      <c r="K314" s="40"/>
      <c r="L314" s="44"/>
      <c r="M314" s="286"/>
      <c r="N314" s="287"/>
      <c r="O314" s="288"/>
      <c r="P314" s="288"/>
      <c r="Q314" s="288"/>
      <c r="R314" s="288"/>
      <c r="S314" s="288"/>
      <c r="T314" s="289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140</v>
      </c>
      <c r="AU314" s="17" t="s">
        <v>82</v>
      </c>
    </row>
    <row r="315" s="2" customFormat="1" ht="6.96" customHeight="1">
      <c r="A315" s="38"/>
      <c r="B315" s="66"/>
      <c r="C315" s="67"/>
      <c r="D315" s="67"/>
      <c r="E315" s="67"/>
      <c r="F315" s="67"/>
      <c r="G315" s="67"/>
      <c r="H315" s="67"/>
      <c r="I315" s="67"/>
      <c r="J315" s="67"/>
      <c r="K315" s="67"/>
      <c r="L315" s="44"/>
      <c r="M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</sheetData>
  <sheetProtection sheet="1" autoFilter="0" formatColumns="0" formatRows="0" objects="1" scenarios="1" spinCount="100000" saltValue="zrGRQVJGnwweGuc1eaI3KVhbd/W1HlhwnyIpuQbVkw5TQ0Z3FQ441LHjrWTeTDNf1p+GCJskEqqHLMgK6Tg+3A==" hashValue="7DX3MqBGTDDj0O2SRksnnIHQ4jSnLU21x1/YmYDv7dqElj6fOnxMFx0qPQIwGqcVsdbTZ6YkPEvPHXPnVi2hIg==" algorithmName="SHA-512" password="CC35"/>
  <autoFilter ref="C125:K3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Horní Bříza, stavební úpravy křižovatky silnic III/1804 a III/1806, SO 300 Vodohospodářské objekty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661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872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6. 10. 2025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ROUND((SUM(BE125:BE179)),  2)</f>
        <v>0</v>
      </c>
      <c r="G35" s="38"/>
      <c r="H35" s="38"/>
      <c r="I35" s="164">
        <v>0.20999999999999999</v>
      </c>
      <c r="J35" s="163">
        <f>ROUND(((SUM(BE125:BE179))*I35),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ROUND((SUM(BF125:BF179)),  2)</f>
        <v>0</v>
      </c>
      <c r="G36" s="38"/>
      <c r="H36" s="38"/>
      <c r="I36" s="164">
        <v>0.12</v>
      </c>
      <c r="J36" s="163">
        <f>ROUND(((SUM(BF125:BF179))*I36),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ROUND((SUM(BG125:BG179)),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ROUND((SUM(BH125:BH179)),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ROUND((SUM(BI125:BI179)),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Horní Bříza, stavební úpravy křižovatky silnic III/1804 a III/1806, SO 300 Vodohospodářské objekty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02.2. - SO 330.2. Vodovodní přípojky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6. 10. 2025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106</v>
      </c>
      <c r="D96" s="185"/>
      <c r="E96" s="185"/>
      <c r="F96" s="185"/>
      <c r="G96" s="185"/>
      <c r="H96" s="185"/>
      <c r="I96" s="185"/>
      <c r="J96" s="186" t="s">
        <v>107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108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88"/>
      <c r="C99" s="189"/>
      <c r="D99" s="190" t="s">
        <v>110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111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112</v>
      </c>
      <c r="E101" s="196"/>
      <c r="F101" s="196"/>
      <c r="G101" s="196"/>
      <c r="H101" s="196"/>
      <c r="I101" s="196"/>
      <c r="J101" s="197">
        <f>J165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113</v>
      </c>
      <c r="E102" s="196"/>
      <c r="F102" s="196"/>
      <c r="G102" s="196"/>
      <c r="H102" s="196"/>
      <c r="I102" s="196"/>
      <c r="J102" s="197">
        <f>J170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116</v>
      </c>
      <c r="E103" s="196"/>
      <c r="F103" s="196"/>
      <c r="G103" s="196"/>
      <c r="H103" s="196"/>
      <c r="I103" s="196"/>
      <c r="J103" s="197">
        <f>J177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83" t="str">
        <f>E7</f>
        <v>Horní Bříza, stavební úpravy křižovatky silnic III/1804 a III/1806, SO 300 Vodohospodářské objekty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101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661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02.2. - SO 330.2. Vodovodní přípojky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6. 10. 2025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118</v>
      </c>
      <c r="D124" s="202" t="s">
        <v>58</v>
      </c>
      <c r="E124" s="202" t="s">
        <v>54</v>
      </c>
      <c r="F124" s="202" t="s">
        <v>55</v>
      </c>
      <c r="G124" s="202" t="s">
        <v>119</v>
      </c>
      <c r="H124" s="202" t="s">
        <v>120</v>
      </c>
      <c r="I124" s="202" t="s">
        <v>121</v>
      </c>
      <c r="J124" s="202" t="s">
        <v>107</v>
      </c>
      <c r="K124" s="203" t="s">
        <v>122</v>
      </c>
      <c r="L124" s="204"/>
      <c r="M124" s="100" t="s">
        <v>1</v>
      </c>
      <c r="N124" s="101" t="s">
        <v>37</v>
      </c>
      <c r="O124" s="101" t="s">
        <v>123</v>
      </c>
      <c r="P124" s="101" t="s">
        <v>124</v>
      </c>
      <c r="Q124" s="101" t="s">
        <v>125</v>
      </c>
      <c r="R124" s="101" t="s">
        <v>126</v>
      </c>
      <c r="S124" s="101" t="s">
        <v>127</v>
      </c>
      <c r="T124" s="102" t="s">
        <v>128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129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4.3434825000000004</v>
      </c>
      <c r="S125" s="104"/>
      <c r="T125" s="208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109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130</v>
      </c>
      <c r="F126" s="213" t="s">
        <v>131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P127+P165+P170+P177</f>
        <v>0</v>
      </c>
      <c r="Q126" s="218"/>
      <c r="R126" s="219">
        <f>R127+R165+R170+R177</f>
        <v>4.3434825000000004</v>
      </c>
      <c r="S126" s="218"/>
      <c r="T126" s="220">
        <f>T127+T165+T170+T177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132</v>
      </c>
      <c r="BK126" s="223">
        <f>BK127+BK165+BK170+BK177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133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SUM(P128:P164)</f>
        <v>0</v>
      </c>
      <c r="Q127" s="218"/>
      <c r="R127" s="219">
        <f>SUM(R128:R164)</f>
        <v>0.063</v>
      </c>
      <c r="S127" s="218"/>
      <c r="T127" s="220">
        <f>SUM(T128:T164)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132</v>
      </c>
      <c r="BK127" s="223">
        <f>SUM(BK128:BK164)</f>
        <v>0</v>
      </c>
    </row>
    <row r="128" s="2" customFormat="1" ht="33" customHeight="1">
      <c r="A128" s="38"/>
      <c r="B128" s="39"/>
      <c r="C128" s="226" t="s">
        <v>80</v>
      </c>
      <c r="D128" s="226" t="s">
        <v>134</v>
      </c>
      <c r="E128" s="227" t="s">
        <v>587</v>
      </c>
      <c r="F128" s="228" t="s">
        <v>588</v>
      </c>
      <c r="G128" s="229" t="s">
        <v>173</v>
      </c>
      <c r="H128" s="230">
        <v>22.5</v>
      </c>
      <c r="I128" s="231"/>
      <c r="J128" s="232">
        <f>ROUND(I128*H128,2)</f>
        <v>0</v>
      </c>
      <c r="K128" s="228" t="s">
        <v>147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138</v>
      </c>
      <c r="AT128" s="237" t="s">
        <v>134</v>
      </c>
      <c r="AU128" s="237" t="s">
        <v>82</v>
      </c>
      <c r="AY128" s="17" t="s">
        <v>132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138</v>
      </c>
      <c r="BM128" s="237" t="s">
        <v>873</v>
      </c>
    </row>
    <row r="129" s="2" customFormat="1">
      <c r="A129" s="38"/>
      <c r="B129" s="39"/>
      <c r="C129" s="40"/>
      <c r="D129" s="239" t="s">
        <v>140</v>
      </c>
      <c r="E129" s="40"/>
      <c r="F129" s="240" t="s">
        <v>590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82</v>
      </c>
    </row>
    <row r="130" s="14" customFormat="1">
      <c r="A130" s="14"/>
      <c r="B130" s="254"/>
      <c r="C130" s="255"/>
      <c r="D130" s="239" t="s">
        <v>141</v>
      </c>
      <c r="E130" s="256" t="s">
        <v>1</v>
      </c>
      <c r="F130" s="257" t="s">
        <v>874</v>
      </c>
      <c r="G130" s="255"/>
      <c r="H130" s="258">
        <v>33.75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141</v>
      </c>
      <c r="AU130" s="264" t="s">
        <v>82</v>
      </c>
      <c r="AV130" s="14" t="s">
        <v>82</v>
      </c>
      <c r="AW130" s="14" t="s">
        <v>30</v>
      </c>
      <c r="AX130" s="14" t="s">
        <v>73</v>
      </c>
      <c r="AY130" s="264" t="s">
        <v>132</v>
      </c>
    </row>
    <row r="131" s="14" customFormat="1">
      <c r="A131" s="14"/>
      <c r="B131" s="254"/>
      <c r="C131" s="255"/>
      <c r="D131" s="239" t="s">
        <v>141</v>
      </c>
      <c r="E131" s="256" t="s">
        <v>1</v>
      </c>
      <c r="F131" s="257" t="s">
        <v>875</v>
      </c>
      <c r="G131" s="255"/>
      <c r="H131" s="258">
        <v>-11.25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141</v>
      </c>
      <c r="AU131" s="264" t="s">
        <v>82</v>
      </c>
      <c r="AV131" s="14" t="s">
        <v>82</v>
      </c>
      <c r="AW131" s="14" t="s">
        <v>30</v>
      </c>
      <c r="AX131" s="14" t="s">
        <v>73</v>
      </c>
      <c r="AY131" s="264" t="s">
        <v>132</v>
      </c>
    </row>
    <row r="132" s="15" customFormat="1">
      <c r="A132" s="15"/>
      <c r="B132" s="265"/>
      <c r="C132" s="266"/>
      <c r="D132" s="239" t="s">
        <v>141</v>
      </c>
      <c r="E132" s="267" t="s">
        <v>1</v>
      </c>
      <c r="F132" s="268" t="s">
        <v>195</v>
      </c>
      <c r="G132" s="266"/>
      <c r="H132" s="269">
        <v>22.5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141</v>
      </c>
      <c r="AU132" s="275" t="s">
        <v>82</v>
      </c>
      <c r="AV132" s="15" t="s">
        <v>138</v>
      </c>
      <c r="AW132" s="15" t="s">
        <v>30</v>
      </c>
      <c r="AX132" s="15" t="s">
        <v>80</v>
      </c>
      <c r="AY132" s="275" t="s">
        <v>132</v>
      </c>
    </row>
    <row r="133" s="2" customFormat="1" ht="21.75" customHeight="1">
      <c r="A133" s="38"/>
      <c r="B133" s="39"/>
      <c r="C133" s="226" t="s">
        <v>82</v>
      </c>
      <c r="D133" s="226" t="s">
        <v>134</v>
      </c>
      <c r="E133" s="227" t="s">
        <v>681</v>
      </c>
      <c r="F133" s="228" t="s">
        <v>682</v>
      </c>
      <c r="G133" s="229" t="s">
        <v>199</v>
      </c>
      <c r="H133" s="230">
        <v>75</v>
      </c>
      <c r="I133" s="231"/>
      <c r="J133" s="232">
        <f>ROUND(I133*H133,2)</f>
        <v>0</v>
      </c>
      <c r="K133" s="228" t="s">
        <v>147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0.00084000000000000003</v>
      </c>
      <c r="R133" s="235">
        <f>Q133*H133</f>
        <v>0.063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138</v>
      </c>
      <c r="AT133" s="237" t="s">
        <v>134</v>
      </c>
      <c r="AU133" s="237" t="s">
        <v>82</v>
      </c>
      <c r="AY133" s="17" t="s">
        <v>132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138</v>
      </c>
      <c r="BM133" s="237" t="s">
        <v>876</v>
      </c>
    </row>
    <row r="134" s="2" customFormat="1">
      <c r="A134" s="38"/>
      <c r="B134" s="39"/>
      <c r="C134" s="40"/>
      <c r="D134" s="239" t="s">
        <v>140</v>
      </c>
      <c r="E134" s="40"/>
      <c r="F134" s="240" t="s">
        <v>682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140</v>
      </c>
      <c r="AU134" s="17" t="s">
        <v>82</v>
      </c>
    </row>
    <row r="135" s="14" customFormat="1">
      <c r="A135" s="14"/>
      <c r="B135" s="254"/>
      <c r="C135" s="255"/>
      <c r="D135" s="239" t="s">
        <v>141</v>
      </c>
      <c r="E135" s="256" t="s">
        <v>1</v>
      </c>
      <c r="F135" s="257" t="s">
        <v>877</v>
      </c>
      <c r="G135" s="255"/>
      <c r="H135" s="258">
        <v>75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141</v>
      </c>
      <c r="AU135" s="264" t="s">
        <v>82</v>
      </c>
      <c r="AV135" s="14" t="s">
        <v>82</v>
      </c>
      <c r="AW135" s="14" t="s">
        <v>30</v>
      </c>
      <c r="AX135" s="14" t="s">
        <v>80</v>
      </c>
      <c r="AY135" s="264" t="s">
        <v>132</v>
      </c>
    </row>
    <row r="136" s="2" customFormat="1" ht="24.15" customHeight="1">
      <c r="A136" s="38"/>
      <c r="B136" s="39"/>
      <c r="C136" s="226" t="s">
        <v>151</v>
      </c>
      <c r="D136" s="226" t="s">
        <v>134</v>
      </c>
      <c r="E136" s="227" t="s">
        <v>685</v>
      </c>
      <c r="F136" s="228" t="s">
        <v>686</v>
      </c>
      <c r="G136" s="229" t="s">
        <v>199</v>
      </c>
      <c r="H136" s="230">
        <v>75</v>
      </c>
      <c r="I136" s="231"/>
      <c r="J136" s="232">
        <f>ROUND(I136*H136,2)</f>
        <v>0</v>
      </c>
      <c r="K136" s="228" t="s">
        <v>147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138</v>
      </c>
      <c r="AT136" s="237" t="s">
        <v>134</v>
      </c>
      <c r="AU136" s="237" t="s">
        <v>82</v>
      </c>
      <c r="AY136" s="17" t="s">
        <v>132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138</v>
      </c>
      <c r="BM136" s="237" t="s">
        <v>878</v>
      </c>
    </row>
    <row r="137" s="2" customFormat="1">
      <c r="A137" s="38"/>
      <c r="B137" s="39"/>
      <c r="C137" s="40"/>
      <c r="D137" s="239" t="s">
        <v>140</v>
      </c>
      <c r="E137" s="40"/>
      <c r="F137" s="240" t="s">
        <v>686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140</v>
      </c>
      <c r="AU137" s="17" t="s">
        <v>82</v>
      </c>
    </row>
    <row r="138" s="14" customFormat="1">
      <c r="A138" s="14"/>
      <c r="B138" s="254"/>
      <c r="C138" s="255"/>
      <c r="D138" s="239" t="s">
        <v>141</v>
      </c>
      <c r="E138" s="256" t="s">
        <v>1</v>
      </c>
      <c r="F138" s="257" t="s">
        <v>879</v>
      </c>
      <c r="G138" s="255"/>
      <c r="H138" s="258">
        <v>75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141</v>
      </c>
      <c r="AU138" s="264" t="s">
        <v>82</v>
      </c>
      <c r="AV138" s="14" t="s">
        <v>82</v>
      </c>
      <c r="AW138" s="14" t="s">
        <v>30</v>
      </c>
      <c r="AX138" s="14" t="s">
        <v>80</v>
      </c>
      <c r="AY138" s="264" t="s">
        <v>132</v>
      </c>
    </row>
    <row r="139" s="2" customFormat="1" ht="33" customHeight="1">
      <c r="A139" s="38"/>
      <c r="B139" s="39"/>
      <c r="C139" s="226" t="s">
        <v>138</v>
      </c>
      <c r="D139" s="226" t="s">
        <v>134</v>
      </c>
      <c r="E139" s="227" t="s">
        <v>215</v>
      </c>
      <c r="F139" s="228" t="s">
        <v>689</v>
      </c>
      <c r="G139" s="229" t="s">
        <v>173</v>
      </c>
      <c r="H139" s="230">
        <v>22.5</v>
      </c>
      <c r="I139" s="231"/>
      <c r="J139" s="232">
        <f>ROUND(I139*H139,2)</f>
        <v>0</v>
      </c>
      <c r="K139" s="228" t="s">
        <v>147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138</v>
      </c>
      <c r="AT139" s="237" t="s">
        <v>134</v>
      </c>
      <c r="AU139" s="237" t="s">
        <v>82</v>
      </c>
      <c r="AY139" s="17" t="s">
        <v>132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138</v>
      </c>
      <c r="BM139" s="237" t="s">
        <v>880</v>
      </c>
    </row>
    <row r="140" s="2" customFormat="1">
      <c r="A140" s="38"/>
      <c r="B140" s="39"/>
      <c r="C140" s="40"/>
      <c r="D140" s="239" t="s">
        <v>140</v>
      </c>
      <c r="E140" s="40"/>
      <c r="F140" s="240" t="s">
        <v>218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82</v>
      </c>
    </row>
    <row r="141" s="13" customFormat="1">
      <c r="A141" s="13"/>
      <c r="B141" s="244"/>
      <c r="C141" s="245"/>
      <c r="D141" s="239" t="s">
        <v>141</v>
      </c>
      <c r="E141" s="246" t="s">
        <v>1</v>
      </c>
      <c r="F141" s="247" t="s">
        <v>600</v>
      </c>
      <c r="G141" s="245"/>
      <c r="H141" s="246" t="s">
        <v>1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141</v>
      </c>
      <c r="AU141" s="253" t="s">
        <v>82</v>
      </c>
      <c r="AV141" s="13" t="s">
        <v>80</v>
      </c>
      <c r="AW141" s="13" t="s">
        <v>30</v>
      </c>
      <c r="AX141" s="13" t="s">
        <v>73</v>
      </c>
      <c r="AY141" s="253" t="s">
        <v>132</v>
      </c>
    </row>
    <row r="142" s="14" customFormat="1">
      <c r="A142" s="14"/>
      <c r="B142" s="254"/>
      <c r="C142" s="255"/>
      <c r="D142" s="239" t="s">
        <v>141</v>
      </c>
      <c r="E142" s="256" t="s">
        <v>1</v>
      </c>
      <c r="F142" s="257" t="s">
        <v>881</v>
      </c>
      <c r="G142" s="255"/>
      <c r="H142" s="258">
        <v>22.5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141</v>
      </c>
      <c r="AU142" s="264" t="s">
        <v>82</v>
      </c>
      <c r="AV142" s="14" t="s">
        <v>82</v>
      </c>
      <c r="AW142" s="14" t="s">
        <v>30</v>
      </c>
      <c r="AX142" s="14" t="s">
        <v>80</v>
      </c>
      <c r="AY142" s="264" t="s">
        <v>132</v>
      </c>
    </row>
    <row r="143" s="2" customFormat="1" ht="37.8" customHeight="1">
      <c r="A143" s="38"/>
      <c r="B143" s="39"/>
      <c r="C143" s="226" t="s">
        <v>165</v>
      </c>
      <c r="D143" s="226" t="s">
        <v>134</v>
      </c>
      <c r="E143" s="227" t="s">
        <v>222</v>
      </c>
      <c r="F143" s="228" t="s">
        <v>223</v>
      </c>
      <c r="G143" s="229" t="s">
        <v>173</v>
      </c>
      <c r="H143" s="230">
        <v>337.5</v>
      </c>
      <c r="I143" s="231"/>
      <c r="J143" s="232">
        <f>ROUND(I143*H143,2)</f>
        <v>0</v>
      </c>
      <c r="K143" s="228" t="s">
        <v>147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138</v>
      </c>
      <c r="AT143" s="237" t="s">
        <v>134</v>
      </c>
      <c r="AU143" s="237" t="s">
        <v>82</v>
      </c>
      <c r="AY143" s="17" t="s">
        <v>132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138</v>
      </c>
      <c r="BM143" s="237" t="s">
        <v>882</v>
      </c>
    </row>
    <row r="144" s="2" customFormat="1">
      <c r="A144" s="38"/>
      <c r="B144" s="39"/>
      <c r="C144" s="40"/>
      <c r="D144" s="239" t="s">
        <v>140</v>
      </c>
      <c r="E144" s="40"/>
      <c r="F144" s="240" t="s">
        <v>225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82</v>
      </c>
    </row>
    <row r="145" s="14" customFormat="1">
      <c r="A145" s="14"/>
      <c r="B145" s="254"/>
      <c r="C145" s="255"/>
      <c r="D145" s="239" t="s">
        <v>141</v>
      </c>
      <c r="E145" s="256" t="s">
        <v>1</v>
      </c>
      <c r="F145" s="257" t="s">
        <v>883</v>
      </c>
      <c r="G145" s="255"/>
      <c r="H145" s="258">
        <v>337.5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141</v>
      </c>
      <c r="AU145" s="264" t="s">
        <v>82</v>
      </c>
      <c r="AV145" s="14" t="s">
        <v>82</v>
      </c>
      <c r="AW145" s="14" t="s">
        <v>30</v>
      </c>
      <c r="AX145" s="14" t="s">
        <v>80</v>
      </c>
      <c r="AY145" s="264" t="s">
        <v>132</v>
      </c>
    </row>
    <row r="146" s="2" customFormat="1" ht="33" customHeight="1">
      <c r="A146" s="38"/>
      <c r="B146" s="39"/>
      <c r="C146" s="226" t="s">
        <v>170</v>
      </c>
      <c r="D146" s="226" t="s">
        <v>134</v>
      </c>
      <c r="E146" s="227" t="s">
        <v>228</v>
      </c>
      <c r="F146" s="228" t="s">
        <v>229</v>
      </c>
      <c r="G146" s="229" t="s">
        <v>230</v>
      </c>
      <c r="H146" s="230">
        <v>36</v>
      </c>
      <c r="I146" s="231"/>
      <c r="J146" s="232">
        <f>ROUND(I146*H146,2)</f>
        <v>0</v>
      </c>
      <c r="K146" s="228" t="s">
        <v>147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138</v>
      </c>
      <c r="AT146" s="237" t="s">
        <v>134</v>
      </c>
      <c r="AU146" s="237" t="s">
        <v>82</v>
      </c>
      <c r="AY146" s="17" t="s">
        <v>132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138</v>
      </c>
      <c r="BM146" s="237" t="s">
        <v>884</v>
      </c>
    </row>
    <row r="147" s="2" customFormat="1">
      <c r="A147" s="38"/>
      <c r="B147" s="39"/>
      <c r="C147" s="40"/>
      <c r="D147" s="239" t="s">
        <v>140</v>
      </c>
      <c r="E147" s="40"/>
      <c r="F147" s="240" t="s">
        <v>232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140</v>
      </c>
      <c r="AU147" s="17" t="s">
        <v>82</v>
      </c>
    </row>
    <row r="148" s="14" customFormat="1">
      <c r="A148" s="14"/>
      <c r="B148" s="254"/>
      <c r="C148" s="255"/>
      <c r="D148" s="239" t="s">
        <v>141</v>
      </c>
      <c r="E148" s="256" t="s">
        <v>1</v>
      </c>
      <c r="F148" s="257" t="s">
        <v>885</v>
      </c>
      <c r="G148" s="255"/>
      <c r="H148" s="258">
        <v>36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141</v>
      </c>
      <c r="AU148" s="264" t="s">
        <v>82</v>
      </c>
      <c r="AV148" s="14" t="s">
        <v>82</v>
      </c>
      <c r="AW148" s="14" t="s">
        <v>30</v>
      </c>
      <c r="AX148" s="14" t="s">
        <v>80</v>
      </c>
      <c r="AY148" s="264" t="s">
        <v>132</v>
      </c>
    </row>
    <row r="149" s="2" customFormat="1" ht="24.15" customHeight="1">
      <c r="A149" s="38"/>
      <c r="B149" s="39"/>
      <c r="C149" s="226" t="s">
        <v>178</v>
      </c>
      <c r="D149" s="226" t="s">
        <v>134</v>
      </c>
      <c r="E149" s="227" t="s">
        <v>235</v>
      </c>
      <c r="F149" s="228" t="s">
        <v>236</v>
      </c>
      <c r="G149" s="229" t="s">
        <v>173</v>
      </c>
      <c r="H149" s="230">
        <v>11.25</v>
      </c>
      <c r="I149" s="231"/>
      <c r="J149" s="232">
        <f>ROUND(I149*H149,2)</f>
        <v>0</v>
      </c>
      <c r="K149" s="228" t="s">
        <v>147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138</v>
      </c>
      <c r="AT149" s="237" t="s">
        <v>134</v>
      </c>
      <c r="AU149" s="237" t="s">
        <v>82</v>
      </c>
      <c r="AY149" s="17" t="s">
        <v>132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138</v>
      </c>
      <c r="BM149" s="237" t="s">
        <v>886</v>
      </c>
    </row>
    <row r="150" s="2" customFormat="1">
      <c r="A150" s="38"/>
      <c r="B150" s="39"/>
      <c r="C150" s="40"/>
      <c r="D150" s="239" t="s">
        <v>140</v>
      </c>
      <c r="E150" s="40"/>
      <c r="F150" s="240" t="s">
        <v>238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140</v>
      </c>
      <c r="AU150" s="17" t="s">
        <v>82</v>
      </c>
    </row>
    <row r="151" s="14" customFormat="1">
      <c r="A151" s="14"/>
      <c r="B151" s="254"/>
      <c r="C151" s="255"/>
      <c r="D151" s="239" t="s">
        <v>141</v>
      </c>
      <c r="E151" s="256" t="s">
        <v>1</v>
      </c>
      <c r="F151" s="257" t="s">
        <v>881</v>
      </c>
      <c r="G151" s="255"/>
      <c r="H151" s="258">
        <v>22.5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141</v>
      </c>
      <c r="AU151" s="264" t="s">
        <v>82</v>
      </c>
      <c r="AV151" s="14" t="s">
        <v>82</v>
      </c>
      <c r="AW151" s="14" t="s">
        <v>30</v>
      </c>
      <c r="AX151" s="14" t="s">
        <v>73</v>
      </c>
      <c r="AY151" s="264" t="s">
        <v>132</v>
      </c>
    </row>
    <row r="152" s="13" customFormat="1">
      <c r="A152" s="13"/>
      <c r="B152" s="244"/>
      <c r="C152" s="245"/>
      <c r="D152" s="239" t="s">
        <v>141</v>
      </c>
      <c r="E152" s="246" t="s">
        <v>1</v>
      </c>
      <c r="F152" s="247" t="s">
        <v>697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141</v>
      </c>
      <c r="AU152" s="253" t="s">
        <v>82</v>
      </c>
      <c r="AV152" s="13" t="s">
        <v>80</v>
      </c>
      <c r="AW152" s="13" t="s">
        <v>30</v>
      </c>
      <c r="AX152" s="13" t="s">
        <v>73</v>
      </c>
      <c r="AY152" s="253" t="s">
        <v>132</v>
      </c>
    </row>
    <row r="153" s="14" customFormat="1">
      <c r="A153" s="14"/>
      <c r="B153" s="254"/>
      <c r="C153" s="255"/>
      <c r="D153" s="239" t="s">
        <v>141</v>
      </c>
      <c r="E153" s="256" t="s">
        <v>1</v>
      </c>
      <c r="F153" s="257" t="s">
        <v>887</v>
      </c>
      <c r="G153" s="255"/>
      <c r="H153" s="258">
        <v>-2.25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141</v>
      </c>
      <c r="AU153" s="264" t="s">
        <v>82</v>
      </c>
      <c r="AV153" s="14" t="s">
        <v>82</v>
      </c>
      <c r="AW153" s="14" t="s">
        <v>30</v>
      </c>
      <c r="AX153" s="14" t="s">
        <v>73</v>
      </c>
      <c r="AY153" s="264" t="s">
        <v>132</v>
      </c>
    </row>
    <row r="154" s="13" customFormat="1">
      <c r="A154" s="13"/>
      <c r="B154" s="244"/>
      <c r="C154" s="245"/>
      <c r="D154" s="239" t="s">
        <v>141</v>
      </c>
      <c r="E154" s="246" t="s">
        <v>1</v>
      </c>
      <c r="F154" s="247" t="s">
        <v>699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141</v>
      </c>
      <c r="AU154" s="253" t="s">
        <v>82</v>
      </c>
      <c r="AV154" s="13" t="s">
        <v>80</v>
      </c>
      <c r="AW154" s="13" t="s">
        <v>30</v>
      </c>
      <c r="AX154" s="13" t="s">
        <v>73</v>
      </c>
      <c r="AY154" s="253" t="s">
        <v>132</v>
      </c>
    </row>
    <row r="155" s="14" customFormat="1">
      <c r="A155" s="14"/>
      <c r="B155" s="254"/>
      <c r="C155" s="255"/>
      <c r="D155" s="239" t="s">
        <v>141</v>
      </c>
      <c r="E155" s="256" t="s">
        <v>1</v>
      </c>
      <c r="F155" s="257" t="s">
        <v>888</v>
      </c>
      <c r="G155" s="255"/>
      <c r="H155" s="258">
        <v>-9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141</v>
      </c>
      <c r="AU155" s="264" t="s">
        <v>82</v>
      </c>
      <c r="AV155" s="14" t="s">
        <v>82</v>
      </c>
      <c r="AW155" s="14" t="s">
        <v>30</v>
      </c>
      <c r="AX155" s="14" t="s">
        <v>73</v>
      </c>
      <c r="AY155" s="264" t="s">
        <v>132</v>
      </c>
    </row>
    <row r="156" s="15" customFormat="1">
      <c r="A156" s="15"/>
      <c r="B156" s="265"/>
      <c r="C156" s="266"/>
      <c r="D156" s="239" t="s">
        <v>141</v>
      </c>
      <c r="E156" s="267" t="s">
        <v>1</v>
      </c>
      <c r="F156" s="268" t="s">
        <v>195</v>
      </c>
      <c r="G156" s="266"/>
      <c r="H156" s="269">
        <v>11.25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5" t="s">
        <v>141</v>
      </c>
      <c r="AU156" s="275" t="s">
        <v>82</v>
      </c>
      <c r="AV156" s="15" t="s">
        <v>138</v>
      </c>
      <c r="AW156" s="15" t="s">
        <v>30</v>
      </c>
      <c r="AX156" s="15" t="s">
        <v>80</v>
      </c>
      <c r="AY156" s="275" t="s">
        <v>132</v>
      </c>
    </row>
    <row r="157" s="2" customFormat="1" ht="24.15" customHeight="1">
      <c r="A157" s="38"/>
      <c r="B157" s="39"/>
      <c r="C157" s="226" t="s">
        <v>196</v>
      </c>
      <c r="D157" s="226" t="s">
        <v>134</v>
      </c>
      <c r="E157" s="227" t="s">
        <v>249</v>
      </c>
      <c r="F157" s="228" t="s">
        <v>250</v>
      </c>
      <c r="G157" s="229" t="s">
        <v>173</v>
      </c>
      <c r="H157" s="230">
        <v>9</v>
      </c>
      <c r="I157" s="231"/>
      <c r="J157" s="232">
        <f>ROUND(I157*H157,2)</f>
        <v>0</v>
      </c>
      <c r="K157" s="228" t="s">
        <v>147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138</v>
      </c>
      <c r="AT157" s="237" t="s">
        <v>134</v>
      </c>
      <c r="AU157" s="237" t="s">
        <v>82</v>
      </c>
      <c r="AY157" s="17" t="s">
        <v>132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138</v>
      </c>
      <c r="BM157" s="237" t="s">
        <v>889</v>
      </c>
    </row>
    <row r="158" s="2" customFormat="1">
      <c r="A158" s="38"/>
      <c r="B158" s="39"/>
      <c r="C158" s="40"/>
      <c r="D158" s="239" t="s">
        <v>140</v>
      </c>
      <c r="E158" s="40"/>
      <c r="F158" s="240" t="s">
        <v>702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140</v>
      </c>
      <c r="AU158" s="17" t="s">
        <v>82</v>
      </c>
    </row>
    <row r="159" s="13" customFormat="1">
      <c r="A159" s="13"/>
      <c r="B159" s="244"/>
      <c r="C159" s="245"/>
      <c r="D159" s="239" t="s">
        <v>141</v>
      </c>
      <c r="E159" s="246" t="s">
        <v>1</v>
      </c>
      <c r="F159" s="247" t="s">
        <v>703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141</v>
      </c>
      <c r="AU159" s="253" t="s">
        <v>82</v>
      </c>
      <c r="AV159" s="13" t="s">
        <v>80</v>
      </c>
      <c r="AW159" s="13" t="s">
        <v>30</v>
      </c>
      <c r="AX159" s="13" t="s">
        <v>73</v>
      </c>
      <c r="AY159" s="253" t="s">
        <v>132</v>
      </c>
    </row>
    <row r="160" s="14" customFormat="1">
      <c r="A160" s="14"/>
      <c r="B160" s="254"/>
      <c r="C160" s="255"/>
      <c r="D160" s="239" t="s">
        <v>141</v>
      </c>
      <c r="E160" s="256" t="s">
        <v>1</v>
      </c>
      <c r="F160" s="257" t="s">
        <v>890</v>
      </c>
      <c r="G160" s="255"/>
      <c r="H160" s="258">
        <v>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141</v>
      </c>
      <c r="AU160" s="264" t="s">
        <v>82</v>
      </c>
      <c r="AV160" s="14" t="s">
        <v>82</v>
      </c>
      <c r="AW160" s="14" t="s">
        <v>30</v>
      </c>
      <c r="AX160" s="14" t="s">
        <v>80</v>
      </c>
      <c r="AY160" s="264" t="s">
        <v>132</v>
      </c>
    </row>
    <row r="161" s="2" customFormat="1" ht="16.5" customHeight="1">
      <c r="A161" s="38"/>
      <c r="B161" s="39"/>
      <c r="C161" s="276" t="s">
        <v>208</v>
      </c>
      <c r="D161" s="276" t="s">
        <v>260</v>
      </c>
      <c r="E161" s="277" t="s">
        <v>261</v>
      </c>
      <c r="F161" s="278" t="s">
        <v>262</v>
      </c>
      <c r="G161" s="279" t="s">
        <v>230</v>
      </c>
      <c r="H161" s="280">
        <v>36.450000000000003</v>
      </c>
      <c r="I161" s="281"/>
      <c r="J161" s="282">
        <f>ROUND(I161*H161,2)</f>
        <v>0</v>
      </c>
      <c r="K161" s="278" t="s">
        <v>147</v>
      </c>
      <c r="L161" s="283"/>
      <c r="M161" s="284" t="s">
        <v>1</v>
      </c>
      <c r="N161" s="285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196</v>
      </c>
      <c r="AT161" s="237" t="s">
        <v>260</v>
      </c>
      <c r="AU161" s="237" t="s">
        <v>82</v>
      </c>
      <c r="AY161" s="17" t="s">
        <v>132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138</v>
      </c>
      <c r="BM161" s="237" t="s">
        <v>891</v>
      </c>
    </row>
    <row r="162" s="2" customFormat="1">
      <c r="A162" s="38"/>
      <c r="B162" s="39"/>
      <c r="C162" s="40"/>
      <c r="D162" s="239" t="s">
        <v>140</v>
      </c>
      <c r="E162" s="40"/>
      <c r="F162" s="240" t="s">
        <v>706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140</v>
      </c>
      <c r="AU162" s="17" t="s">
        <v>82</v>
      </c>
    </row>
    <row r="163" s="13" customFormat="1">
      <c r="A163" s="13"/>
      <c r="B163" s="244"/>
      <c r="C163" s="245"/>
      <c r="D163" s="239" t="s">
        <v>141</v>
      </c>
      <c r="E163" s="246" t="s">
        <v>1</v>
      </c>
      <c r="F163" s="247" t="s">
        <v>707</v>
      </c>
      <c r="G163" s="245"/>
      <c r="H163" s="246" t="s">
        <v>1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141</v>
      </c>
      <c r="AU163" s="253" t="s">
        <v>82</v>
      </c>
      <c r="AV163" s="13" t="s">
        <v>80</v>
      </c>
      <c r="AW163" s="13" t="s">
        <v>30</v>
      </c>
      <c r="AX163" s="13" t="s">
        <v>73</v>
      </c>
      <c r="AY163" s="253" t="s">
        <v>132</v>
      </c>
    </row>
    <row r="164" s="14" customFormat="1">
      <c r="A164" s="14"/>
      <c r="B164" s="254"/>
      <c r="C164" s="255"/>
      <c r="D164" s="239" t="s">
        <v>141</v>
      </c>
      <c r="E164" s="256" t="s">
        <v>1</v>
      </c>
      <c r="F164" s="257" t="s">
        <v>892</v>
      </c>
      <c r="G164" s="255"/>
      <c r="H164" s="258">
        <v>36.450000000000003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141</v>
      </c>
      <c r="AU164" s="264" t="s">
        <v>82</v>
      </c>
      <c r="AV164" s="14" t="s">
        <v>82</v>
      </c>
      <c r="AW164" s="14" t="s">
        <v>30</v>
      </c>
      <c r="AX164" s="14" t="s">
        <v>80</v>
      </c>
      <c r="AY164" s="264" t="s">
        <v>132</v>
      </c>
    </row>
    <row r="165" s="12" customFormat="1" ht="22.8" customHeight="1">
      <c r="A165" s="12"/>
      <c r="B165" s="210"/>
      <c r="C165" s="211"/>
      <c r="D165" s="212" t="s">
        <v>72</v>
      </c>
      <c r="E165" s="224" t="s">
        <v>138</v>
      </c>
      <c r="F165" s="224" t="s">
        <v>265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SUM(P166:P169)</f>
        <v>0</v>
      </c>
      <c r="Q165" s="218"/>
      <c r="R165" s="219">
        <f>SUM(R166:R169)</f>
        <v>4.2542325000000005</v>
      </c>
      <c r="S165" s="218"/>
      <c r="T165" s="220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72</v>
      </c>
      <c r="AU165" s="222" t="s">
        <v>80</v>
      </c>
      <c r="AY165" s="221" t="s">
        <v>132</v>
      </c>
      <c r="BK165" s="223">
        <f>SUM(BK166:BK169)</f>
        <v>0</v>
      </c>
    </row>
    <row r="166" s="2" customFormat="1" ht="16.5" customHeight="1">
      <c r="A166" s="38"/>
      <c r="B166" s="39"/>
      <c r="C166" s="226" t="s">
        <v>214</v>
      </c>
      <c r="D166" s="226" t="s">
        <v>134</v>
      </c>
      <c r="E166" s="227" t="s">
        <v>267</v>
      </c>
      <c r="F166" s="228" t="s">
        <v>268</v>
      </c>
      <c r="G166" s="229" t="s">
        <v>173</v>
      </c>
      <c r="H166" s="230">
        <v>2.25</v>
      </c>
      <c r="I166" s="231"/>
      <c r="J166" s="232">
        <f>ROUND(I166*H166,2)</f>
        <v>0</v>
      </c>
      <c r="K166" s="228" t="s">
        <v>147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1.8907700000000001</v>
      </c>
      <c r="R166" s="235">
        <f>Q166*H166</f>
        <v>4.2542325000000005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138</v>
      </c>
      <c r="AT166" s="237" t="s">
        <v>134</v>
      </c>
      <c r="AU166" s="237" t="s">
        <v>82</v>
      </c>
      <c r="AY166" s="17" t="s">
        <v>132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138</v>
      </c>
      <c r="BM166" s="237" t="s">
        <v>893</v>
      </c>
    </row>
    <row r="167" s="2" customFormat="1">
      <c r="A167" s="38"/>
      <c r="B167" s="39"/>
      <c r="C167" s="40"/>
      <c r="D167" s="239" t="s">
        <v>140</v>
      </c>
      <c r="E167" s="40"/>
      <c r="F167" s="240" t="s">
        <v>268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140</v>
      </c>
      <c r="AU167" s="17" t="s">
        <v>82</v>
      </c>
    </row>
    <row r="168" s="13" customFormat="1">
      <c r="A168" s="13"/>
      <c r="B168" s="244"/>
      <c r="C168" s="245"/>
      <c r="D168" s="239" t="s">
        <v>141</v>
      </c>
      <c r="E168" s="246" t="s">
        <v>1</v>
      </c>
      <c r="F168" s="247" t="s">
        <v>710</v>
      </c>
      <c r="G168" s="245"/>
      <c r="H168" s="246" t="s">
        <v>1</v>
      </c>
      <c r="I168" s="248"/>
      <c r="J168" s="245"/>
      <c r="K168" s="245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141</v>
      </c>
      <c r="AU168" s="253" t="s">
        <v>82</v>
      </c>
      <c r="AV168" s="13" t="s">
        <v>80</v>
      </c>
      <c r="AW168" s="13" t="s">
        <v>30</v>
      </c>
      <c r="AX168" s="13" t="s">
        <v>73</v>
      </c>
      <c r="AY168" s="253" t="s">
        <v>132</v>
      </c>
    </row>
    <row r="169" s="14" customFormat="1">
      <c r="A169" s="14"/>
      <c r="B169" s="254"/>
      <c r="C169" s="255"/>
      <c r="D169" s="239" t="s">
        <v>141</v>
      </c>
      <c r="E169" s="256" t="s">
        <v>1</v>
      </c>
      <c r="F169" s="257" t="s">
        <v>894</v>
      </c>
      <c r="G169" s="255"/>
      <c r="H169" s="258">
        <v>2.25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141</v>
      </c>
      <c r="AU169" s="264" t="s">
        <v>82</v>
      </c>
      <c r="AV169" s="14" t="s">
        <v>82</v>
      </c>
      <c r="AW169" s="14" t="s">
        <v>30</v>
      </c>
      <c r="AX169" s="14" t="s">
        <v>80</v>
      </c>
      <c r="AY169" s="264" t="s">
        <v>132</v>
      </c>
    </row>
    <row r="170" s="12" customFormat="1" ht="22.8" customHeight="1">
      <c r="A170" s="12"/>
      <c r="B170" s="210"/>
      <c r="C170" s="211"/>
      <c r="D170" s="212" t="s">
        <v>72</v>
      </c>
      <c r="E170" s="224" t="s">
        <v>196</v>
      </c>
      <c r="F170" s="224" t="s">
        <v>296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SUM(P171:P176)</f>
        <v>0</v>
      </c>
      <c r="Q170" s="218"/>
      <c r="R170" s="219">
        <f>SUM(R171:R176)</f>
        <v>0.026249999999999999</v>
      </c>
      <c r="S170" s="218"/>
      <c r="T170" s="220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80</v>
      </c>
      <c r="AT170" s="222" t="s">
        <v>72</v>
      </c>
      <c r="AU170" s="222" t="s">
        <v>80</v>
      </c>
      <c r="AY170" s="221" t="s">
        <v>132</v>
      </c>
      <c r="BK170" s="223">
        <f>SUM(BK171:BK176)</f>
        <v>0</v>
      </c>
    </row>
    <row r="171" s="2" customFormat="1" ht="24.15" customHeight="1">
      <c r="A171" s="38"/>
      <c r="B171" s="39"/>
      <c r="C171" s="226" t="s">
        <v>221</v>
      </c>
      <c r="D171" s="226" t="s">
        <v>134</v>
      </c>
      <c r="E171" s="227" t="s">
        <v>895</v>
      </c>
      <c r="F171" s="228" t="s">
        <v>896</v>
      </c>
      <c r="G171" s="229" t="s">
        <v>160</v>
      </c>
      <c r="H171" s="230">
        <v>25</v>
      </c>
      <c r="I171" s="231"/>
      <c r="J171" s="232">
        <f>ROUND(I171*H171,2)</f>
        <v>0</v>
      </c>
      <c r="K171" s="228" t="s">
        <v>147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138</v>
      </c>
      <c r="AT171" s="237" t="s">
        <v>134</v>
      </c>
      <c r="AU171" s="237" t="s">
        <v>82</v>
      </c>
      <c r="AY171" s="17" t="s">
        <v>132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138</v>
      </c>
      <c r="BM171" s="237" t="s">
        <v>897</v>
      </c>
    </row>
    <row r="172" s="2" customFormat="1">
      <c r="A172" s="38"/>
      <c r="B172" s="39"/>
      <c r="C172" s="40"/>
      <c r="D172" s="239" t="s">
        <v>140</v>
      </c>
      <c r="E172" s="40"/>
      <c r="F172" s="240" t="s">
        <v>898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140</v>
      </c>
      <c r="AU172" s="17" t="s">
        <v>82</v>
      </c>
    </row>
    <row r="173" s="14" customFormat="1">
      <c r="A173" s="14"/>
      <c r="B173" s="254"/>
      <c r="C173" s="255"/>
      <c r="D173" s="239" t="s">
        <v>141</v>
      </c>
      <c r="E173" s="256" t="s">
        <v>1</v>
      </c>
      <c r="F173" s="257" t="s">
        <v>899</v>
      </c>
      <c r="G173" s="255"/>
      <c r="H173" s="258">
        <v>25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141</v>
      </c>
      <c r="AU173" s="264" t="s">
        <v>82</v>
      </c>
      <c r="AV173" s="14" t="s">
        <v>82</v>
      </c>
      <c r="AW173" s="14" t="s">
        <v>30</v>
      </c>
      <c r="AX173" s="14" t="s">
        <v>80</v>
      </c>
      <c r="AY173" s="264" t="s">
        <v>132</v>
      </c>
    </row>
    <row r="174" s="2" customFormat="1" ht="24.15" customHeight="1">
      <c r="A174" s="38"/>
      <c r="B174" s="39"/>
      <c r="C174" s="276" t="s">
        <v>8</v>
      </c>
      <c r="D174" s="276" t="s">
        <v>260</v>
      </c>
      <c r="E174" s="277" t="s">
        <v>900</v>
      </c>
      <c r="F174" s="278" t="s">
        <v>901</v>
      </c>
      <c r="G174" s="279" t="s">
        <v>160</v>
      </c>
      <c r="H174" s="280">
        <v>25</v>
      </c>
      <c r="I174" s="281"/>
      <c r="J174" s="282">
        <f>ROUND(I174*H174,2)</f>
        <v>0</v>
      </c>
      <c r="K174" s="278" t="s">
        <v>147</v>
      </c>
      <c r="L174" s="283"/>
      <c r="M174" s="284" t="s">
        <v>1</v>
      </c>
      <c r="N174" s="285" t="s">
        <v>38</v>
      </c>
      <c r="O174" s="91"/>
      <c r="P174" s="235">
        <f>O174*H174</f>
        <v>0</v>
      </c>
      <c r="Q174" s="235">
        <v>0.0010499999999999999</v>
      </c>
      <c r="R174" s="235">
        <f>Q174*H174</f>
        <v>0.026249999999999999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196</v>
      </c>
      <c r="AT174" s="237" t="s">
        <v>260</v>
      </c>
      <c r="AU174" s="237" t="s">
        <v>82</v>
      </c>
      <c r="AY174" s="17" t="s">
        <v>132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138</v>
      </c>
      <c r="BM174" s="237" t="s">
        <v>902</v>
      </c>
    </row>
    <row r="175" s="2" customFormat="1">
      <c r="A175" s="38"/>
      <c r="B175" s="39"/>
      <c r="C175" s="40"/>
      <c r="D175" s="239" t="s">
        <v>140</v>
      </c>
      <c r="E175" s="40"/>
      <c r="F175" s="240" t="s">
        <v>903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140</v>
      </c>
      <c r="AU175" s="17" t="s">
        <v>82</v>
      </c>
    </row>
    <row r="176" s="14" customFormat="1">
      <c r="A176" s="14"/>
      <c r="B176" s="254"/>
      <c r="C176" s="255"/>
      <c r="D176" s="239" t="s">
        <v>141</v>
      </c>
      <c r="E176" s="256" t="s">
        <v>1</v>
      </c>
      <c r="F176" s="257" t="s">
        <v>904</v>
      </c>
      <c r="G176" s="255"/>
      <c r="H176" s="258">
        <v>25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141</v>
      </c>
      <c r="AU176" s="264" t="s">
        <v>82</v>
      </c>
      <c r="AV176" s="14" t="s">
        <v>82</v>
      </c>
      <c r="AW176" s="14" t="s">
        <v>30</v>
      </c>
      <c r="AX176" s="14" t="s">
        <v>80</v>
      </c>
      <c r="AY176" s="264" t="s">
        <v>132</v>
      </c>
    </row>
    <row r="177" s="12" customFormat="1" ht="22.8" customHeight="1">
      <c r="A177" s="12"/>
      <c r="B177" s="210"/>
      <c r="C177" s="211"/>
      <c r="D177" s="212" t="s">
        <v>72</v>
      </c>
      <c r="E177" s="224" t="s">
        <v>579</v>
      </c>
      <c r="F177" s="224" t="s">
        <v>580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SUM(P178:P179)</f>
        <v>0</v>
      </c>
      <c r="Q177" s="218"/>
      <c r="R177" s="219">
        <f>SUM(R178:R179)</f>
        <v>0</v>
      </c>
      <c r="S177" s="218"/>
      <c r="T177" s="220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80</v>
      </c>
      <c r="AT177" s="222" t="s">
        <v>72</v>
      </c>
      <c r="AU177" s="222" t="s">
        <v>80</v>
      </c>
      <c r="AY177" s="221" t="s">
        <v>132</v>
      </c>
      <c r="BK177" s="223">
        <f>SUM(BK178:BK179)</f>
        <v>0</v>
      </c>
    </row>
    <row r="178" s="2" customFormat="1" ht="24.15" customHeight="1">
      <c r="A178" s="38"/>
      <c r="B178" s="39"/>
      <c r="C178" s="226" t="s">
        <v>234</v>
      </c>
      <c r="D178" s="226" t="s">
        <v>134</v>
      </c>
      <c r="E178" s="227" t="s">
        <v>657</v>
      </c>
      <c r="F178" s="228" t="s">
        <v>658</v>
      </c>
      <c r="G178" s="229" t="s">
        <v>230</v>
      </c>
      <c r="H178" s="230">
        <v>4.343</v>
      </c>
      <c r="I178" s="231"/>
      <c r="J178" s="232">
        <f>ROUND(I178*H178,2)</f>
        <v>0</v>
      </c>
      <c r="K178" s="228" t="s">
        <v>147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138</v>
      </c>
      <c r="AT178" s="237" t="s">
        <v>134</v>
      </c>
      <c r="AU178" s="237" t="s">
        <v>82</v>
      </c>
      <c r="AY178" s="17" t="s">
        <v>132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138</v>
      </c>
      <c r="BM178" s="237" t="s">
        <v>905</v>
      </c>
    </row>
    <row r="179" s="2" customFormat="1">
      <c r="A179" s="38"/>
      <c r="B179" s="39"/>
      <c r="C179" s="40"/>
      <c r="D179" s="239" t="s">
        <v>140</v>
      </c>
      <c r="E179" s="40"/>
      <c r="F179" s="240" t="s">
        <v>660</v>
      </c>
      <c r="G179" s="40"/>
      <c r="H179" s="40"/>
      <c r="I179" s="241"/>
      <c r="J179" s="40"/>
      <c r="K179" s="40"/>
      <c r="L179" s="44"/>
      <c r="M179" s="286"/>
      <c r="N179" s="287"/>
      <c r="O179" s="288"/>
      <c r="P179" s="288"/>
      <c r="Q179" s="288"/>
      <c r="R179" s="288"/>
      <c r="S179" s="288"/>
      <c r="T179" s="289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140</v>
      </c>
      <c r="AU179" s="17" t="s">
        <v>82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67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EiNugepdr4IO05aCzwiNrcM51K4072ap3H3Fh81CjtuRsPFYHHPmK9Pf4gp7uuBWxqDOCRAmgsIuuBrHnVdw/Q==" hashValue="UZ/Zjfv8VVP07BF2ozMSSKd7o6vnPaeMZGhFbu+X0qAbA+S26/y8slOqdMgi4RiszgqLjUtxmF+mOtuwcmx6tg==" algorithmName="SHA-512" password="CC35"/>
  <autoFilter ref="C124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KATKYPC\EGY2</dc:creator>
  <cp:lastModifiedBy>KATKYPC\EGY2</cp:lastModifiedBy>
  <dcterms:created xsi:type="dcterms:W3CDTF">2025-10-20T12:22:06Z</dcterms:created>
  <dcterms:modified xsi:type="dcterms:W3CDTF">2025-10-20T12:22:13Z</dcterms:modified>
</cp:coreProperties>
</file>